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údio\Downloads\"/>
    </mc:Choice>
  </mc:AlternateContent>
  <xr:revisionPtr revIDLastSave="0" documentId="8_{E1704D56-9F84-4D28-B9BA-04EED9F4B581}" xr6:coauthVersionLast="45" xr6:coauthVersionMax="45" xr10:uidLastSave="{00000000-0000-0000-0000-000000000000}"/>
  <bookViews>
    <workbookView xWindow="2730" yWindow="2730" windowWidth="16200" windowHeight="9360" xr2:uid="{00000000-000D-0000-FFFF-FFFF00000000}"/>
  </bookViews>
  <sheets>
    <sheet name="Questão 1" sheetId="1" r:id="rId1"/>
    <sheet name="Questão 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" i="2" l="1"/>
  <c r="K21" i="2" s="1"/>
  <c r="D20" i="1" l="1"/>
  <c r="N9" i="2" l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J9" i="2"/>
  <c r="K22" i="2"/>
  <c r="D9" i="2" s="1"/>
  <c r="I14" i="2"/>
  <c r="F20" i="1"/>
  <c r="F21" i="1" s="1"/>
  <c r="F22" i="1" s="1"/>
  <c r="E20" i="1"/>
  <c r="E21" i="1" s="1"/>
  <c r="E22" i="1" s="1"/>
  <c r="D21" i="1"/>
  <c r="D22" i="1" s="1"/>
  <c r="D19" i="2" l="1"/>
  <c r="D20" i="2" s="1"/>
  <c r="D21" i="2" s="1"/>
  <c r="D10" i="2"/>
  <c r="D11" i="2" s="1"/>
  <c r="D12" i="2" s="1"/>
  <c r="D13" i="2" s="1"/>
  <c r="D14" i="2" s="1"/>
  <c r="D15" i="2" s="1"/>
  <c r="D16" i="2" s="1"/>
  <c r="D17" i="2" s="1"/>
  <c r="D18" i="2" s="1"/>
</calcChain>
</file>

<file path=xl/sharedStrings.xml><?xml version="1.0" encoding="utf-8"?>
<sst xmlns="http://schemas.openxmlformats.org/spreadsheetml/2006/main" count="29" uniqueCount="23">
  <si>
    <t>Atividade VPL e VPLa</t>
  </si>
  <si>
    <t>INVESTIMENTO</t>
  </si>
  <si>
    <t>ANO</t>
  </si>
  <si>
    <t>A</t>
  </si>
  <si>
    <t>B</t>
  </si>
  <si>
    <t>C</t>
  </si>
  <si>
    <t>TMA</t>
  </si>
  <si>
    <t>aa</t>
  </si>
  <si>
    <t>VPL</t>
  </si>
  <si>
    <t>VP (beneficio)</t>
  </si>
  <si>
    <t>VPLa</t>
  </si>
  <si>
    <t>Questão 1</t>
  </si>
  <si>
    <t>Analisando o VPLa, conclui-se que a melhor opção é a alternativa C.</t>
  </si>
  <si>
    <t>CUSTO DE MÃO DE OBRA</t>
  </si>
  <si>
    <t>VP</t>
  </si>
  <si>
    <t>20% de 40000</t>
  </si>
  <si>
    <t xml:space="preserve">Beneficios Mensais </t>
  </si>
  <si>
    <t>Mês</t>
  </si>
  <si>
    <t>VF=</t>
  </si>
  <si>
    <t>Redução de mão de obra + Faturamento</t>
  </si>
  <si>
    <t>taxa mensal</t>
  </si>
  <si>
    <t>descontando a manutenção</t>
  </si>
  <si>
    <t>O retorno é positivo, então o investimento é interessante.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</si>
</sst>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#,##0.00;[Red]\-&quot;R$&quot;#,##0.00"/>
    <numFmt numFmtId="165" formatCode="_-[$R$-416]\ * #,##0.00_-;\-[$R$-416]\ * #,##0.00_-;_-[$R$-416]\ * &quot;-&quot;??_-;_-@_-"/>
    <numFmt numFmtId="166" formatCode="0.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65" fontId="0" fillId="0" borderId="1" xfId="0" applyNumberFormat="1" applyBorder="1"/>
    <xf numFmtId="44" fontId="0" fillId="0" borderId="1" xfId="1" applyFont="1" applyBorder="1"/>
    <xf numFmtId="0" fontId="0" fillId="2" borderId="1" xfId="0" applyFill="1" applyBorder="1"/>
    <xf numFmtId="8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8" fontId="0" fillId="0" borderId="1" xfId="0" applyNumberFormat="1" applyBorder="1"/>
    <xf numFmtId="44" fontId="0" fillId="0" borderId="1" xfId="0" applyNumberFormat="1" applyBorder="1"/>
    <xf numFmtId="0" fontId="0" fillId="3" borderId="2" xfId="0" applyFill="1" applyBorder="1"/>
    <xf numFmtId="10" fontId="0" fillId="2" borderId="1" xfId="0" applyNumberFormat="1" applyFill="1" applyBorder="1"/>
    <xf numFmtId="0" fontId="2" fillId="0" borderId="0" xfId="0" applyFont="1"/>
    <xf numFmtId="44" fontId="0" fillId="0" borderId="0" xfId="1" applyFont="1"/>
    <xf numFmtId="8" fontId="0" fillId="0" borderId="1" xfId="1" applyNumberFormat="1" applyFont="1" applyBorder="1"/>
    <xf numFmtId="0" fontId="0" fillId="2" borderId="0" xfId="0" applyFill="1"/>
    <xf numFmtId="166" fontId="0" fillId="4" borderId="0" xfId="0" applyNumberFormat="1" applyFill="1"/>
    <xf numFmtId="16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295276</xdr:colOff>
      <xdr:row>3</xdr:row>
      <xdr:rowOff>38099</xdr:rowOff>
    </xdr:from>
    <xdr:to>
      <xdr:col>10</xdr:col>
      <xdr:colOff>581026</xdr:colOff>
      <xdr:row>9</xdr:row>
      <xdr:rowOff>85724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1AF794C-9C58-439B-AE68-1F8F5AFE4761}"/>
            </a:ext>
          </a:extLst>
        </xdr:cNvPr>
        <xdr:cNvSpPr txBox="1"/>
      </xdr:nvSpPr>
      <xdr:spPr>
        <a:xfrm>
          <a:off x="1619251" y="609599"/>
          <a:ext cx="6915150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Um empresário tem proposta para realizar três investimentos. A primeira opção consiste no investimento de $50000, que lhe trará benefícios de $5000 ao longo dos dois primeiros anos, $6500 no terceiro ano, $10000 no quarto ano, $12000 no quinto ano e $40000 no sexto ano. Já a segunda opção de investimento consiste em um investimento inicial de $65000, trazendo benefícios de: $10000 no primeiro ano, $12000 no segundo ano, $15000 no terceiro e quarto anos, e $20000 nos dois anos seguintes. Já a terceira opção de investimento consiste em um investimento inicial de $60000 e benefícios de $14000 ao longo de 6 anos. Baseando-se nos indicadores de análise (VPL e VPLa,). Qual investimento você recomendaria ao empresário?  Considere uma Taxa Mínima de Atratividade de 9.5 %.aa</a:t>
          </a:r>
          <a:endParaRPr lang="pt-BR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13</xdr:col>
      <xdr:colOff>276225</xdr:colOff>
      <xdr:row>5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065" t="69410" r="3063" b="17047"/>
        <a:stretch/>
      </xdr:blipFill>
      <xdr:spPr>
        <a:xfrm>
          <a:off x="9525" y="0"/>
          <a:ext cx="92202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24"/>
  <sheetViews>
    <sheetView tabSelected="1" zoomScale="120" zoomScaleNormal="120" workbookViewId="0">
      <selection activeCell="D11" sqref="D11"/>
    </sheetView>
  </sheetViews>
  <sheetFormatPr defaultRowHeight="15" x14ac:dyDescent="0.25"/>
  <cols>
    <col min="1" max="1" width="19.85546875" bestFit="1" customWidth="1"/>
    <col min="3" max="6" width="13.85546875" bestFit="1" customWidth="1"/>
  </cols>
  <sheetData>
    <row r="1" spans="1:76" x14ac:dyDescent="0.25">
      <c r="A1" t="s">
        <v>0</v>
      </c>
    </row>
    <row r="3" spans="1:7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76" ht="21" x14ac:dyDescent="0.35">
      <c r="A4" s="7" t="s">
        <v>11</v>
      </c>
    </row>
    <row r="5" spans="1:76" ht="21" x14ac:dyDescent="0.35">
      <c r="A5" s="7"/>
    </row>
    <row r="6" spans="1:76" ht="21" x14ac:dyDescent="0.35">
      <c r="A6" s="7"/>
    </row>
    <row r="7" spans="1:76" ht="21" x14ac:dyDescent="0.35">
      <c r="A7" s="7"/>
    </row>
    <row r="8" spans="1:76" ht="21" x14ac:dyDescent="0.35">
      <c r="A8" s="7"/>
    </row>
    <row r="9" spans="1:76" ht="21" x14ac:dyDescent="0.35">
      <c r="A9" s="7"/>
    </row>
    <row r="11" spans="1:76" x14ac:dyDescent="0.25">
      <c r="H11" s="4" t="s">
        <v>6</v>
      </c>
      <c r="I11" s="11">
        <v>9.5000000000000001E-2</v>
      </c>
      <c r="J11" s="4" t="s">
        <v>7</v>
      </c>
    </row>
    <row r="12" spans="1:76" x14ac:dyDescent="0.25">
      <c r="C12" s="4" t="s">
        <v>2</v>
      </c>
      <c r="D12" s="4" t="s">
        <v>3</v>
      </c>
      <c r="E12" s="4" t="s">
        <v>4</v>
      </c>
      <c r="F12" s="4" t="s">
        <v>5</v>
      </c>
      <c r="H12" s="10"/>
    </row>
    <row r="13" spans="1:76" x14ac:dyDescent="0.25">
      <c r="A13" t="s">
        <v>1</v>
      </c>
      <c r="C13" s="1">
        <v>0</v>
      </c>
      <c r="D13" s="2">
        <v>-50000</v>
      </c>
      <c r="E13" s="3">
        <v>-65000</v>
      </c>
      <c r="F13" s="3">
        <v>-60000</v>
      </c>
    </row>
    <row r="14" spans="1:76" x14ac:dyDescent="0.25">
      <c r="C14" s="1">
        <v>1</v>
      </c>
      <c r="D14" s="2">
        <v>5000</v>
      </c>
      <c r="E14" s="3">
        <v>10000</v>
      </c>
      <c r="F14" s="3">
        <v>14000</v>
      </c>
    </row>
    <row r="15" spans="1:76" x14ac:dyDescent="0.25">
      <c r="C15" s="1">
        <v>2</v>
      </c>
      <c r="D15" s="2">
        <v>5000</v>
      </c>
      <c r="E15" s="3">
        <v>12000</v>
      </c>
      <c r="F15" s="3">
        <v>14000</v>
      </c>
    </row>
    <row r="16" spans="1:76" x14ac:dyDescent="0.25">
      <c r="C16" s="1">
        <v>3</v>
      </c>
      <c r="D16" s="2">
        <v>6500</v>
      </c>
      <c r="E16" s="3">
        <v>15000</v>
      </c>
      <c r="F16" s="3">
        <v>14000</v>
      </c>
    </row>
    <row r="17" spans="3:6" x14ac:dyDescent="0.25">
      <c r="C17" s="1">
        <v>4</v>
      </c>
      <c r="D17" s="2">
        <v>10000</v>
      </c>
      <c r="E17" s="3">
        <v>15000</v>
      </c>
      <c r="F17" s="3">
        <v>14000</v>
      </c>
    </row>
    <row r="18" spans="3:6" x14ac:dyDescent="0.25">
      <c r="C18" s="1">
        <v>5</v>
      </c>
      <c r="D18" s="2">
        <v>12000</v>
      </c>
      <c r="E18" s="3">
        <v>20000</v>
      </c>
      <c r="F18" s="3">
        <v>14000</v>
      </c>
    </row>
    <row r="19" spans="3:6" x14ac:dyDescent="0.25">
      <c r="C19" s="1">
        <v>6</v>
      </c>
      <c r="D19" s="2">
        <v>40000</v>
      </c>
      <c r="E19" s="3">
        <v>20000</v>
      </c>
      <c r="F19" s="3">
        <v>14000</v>
      </c>
    </row>
    <row r="20" spans="3:6" x14ac:dyDescent="0.25">
      <c r="C20" s="1" t="s">
        <v>9</v>
      </c>
      <c r="D20" s="8">
        <f>NPV($I$11,D14:D19)</f>
        <v>51470.153405911849</v>
      </c>
      <c r="E20" s="8">
        <f>NPV($I$11,E14:E19)</f>
        <v>65305.858962585458</v>
      </c>
      <c r="F20" s="8">
        <f>NPV($I$11,F14:F19)</f>
        <v>61877.555261273163</v>
      </c>
    </row>
    <row r="21" spans="3:6" x14ac:dyDescent="0.25">
      <c r="C21" s="1" t="s">
        <v>8</v>
      </c>
      <c r="D21" s="2">
        <f>D13+D20</f>
        <v>1470.1534059118494</v>
      </c>
      <c r="E21" s="9">
        <f>E13+E20</f>
        <v>305.85896258545836</v>
      </c>
      <c r="F21" s="9">
        <f>F13+F20</f>
        <v>1877.5552612731626</v>
      </c>
    </row>
    <row r="22" spans="3:6" x14ac:dyDescent="0.25">
      <c r="C22" s="1" t="s">
        <v>10</v>
      </c>
      <c r="D22" s="8">
        <f>-PMT(I11,6,D21)</f>
        <v>332.62703408141084</v>
      </c>
      <c r="E22" s="8">
        <f>-PMT($I$11,6,E21)</f>
        <v>69.201594311796867</v>
      </c>
      <c r="F22" s="8">
        <f>-PMT($I$11,6,F21)</f>
        <v>424.80304121316112</v>
      </c>
    </row>
    <row r="24" spans="3:6" x14ac:dyDescent="0.25">
      <c r="C24" t="s">
        <v>12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workbookViewId="0">
      <selection activeCell="K22" sqref="K22"/>
    </sheetView>
  </sheetViews>
  <sheetFormatPr defaultRowHeight="15" x14ac:dyDescent="0.25"/>
  <cols>
    <col min="4" max="4" width="14.28515625" bestFit="1" customWidth="1"/>
    <col min="10" max="11" width="14.28515625" bestFit="1" customWidth="1"/>
    <col min="14" max="14" width="13.28515625" bestFit="1" customWidth="1"/>
    <col min="16" max="16" width="14" bestFit="1" customWidth="1"/>
  </cols>
  <sheetData>
    <row r="1" spans="1:15" x14ac:dyDescent="0.25">
      <c r="A1" s="12"/>
    </row>
    <row r="7" spans="1:15" x14ac:dyDescent="0.25">
      <c r="C7" s="4" t="s">
        <v>2</v>
      </c>
      <c r="D7" s="4" t="s">
        <v>3</v>
      </c>
      <c r="G7" s="4" t="s">
        <v>6</v>
      </c>
      <c r="H7" s="11">
        <v>0.1215</v>
      </c>
      <c r="I7" s="4" t="s">
        <v>7</v>
      </c>
      <c r="M7" s="15" t="s">
        <v>16</v>
      </c>
      <c r="N7" s="4"/>
      <c r="O7" s="4" t="s">
        <v>17</v>
      </c>
    </row>
    <row r="8" spans="1:15" x14ac:dyDescent="0.25">
      <c r="C8" s="1">
        <v>0</v>
      </c>
      <c r="D8" s="3">
        <v>-500000</v>
      </c>
      <c r="J8" t="s">
        <v>13</v>
      </c>
      <c r="N8" s="1"/>
      <c r="O8" s="1">
        <v>0</v>
      </c>
    </row>
    <row r="9" spans="1:15" x14ac:dyDescent="0.25">
      <c r="C9" s="1">
        <v>1</v>
      </c>
      <c r="D9" s="14">
        <f>K22</f>
        <v>226279.51954921114</v>
      </c>
      <c r="J9" s="13">
        <f>40000*12</f>
        <v>480000</v>
      </c>
      <c r="N9" s="3">
        <f>I16</f>
        <v>18000</v>
      </c>
      <c r="O9" s="1">
        <v>1</v>
      </c>
    </row>
    <row r="10" spans="1:15" x14ac:dyDescent="0.25">
      <c r="C10" s="1">
        <v>2</v>
      </c>
      <c r="D10" s="14">
        <f>D9</f>
        <v>226279.51954921114</v>
      </c>
      <c r="I10" t="s">
        <v>15</v>
      </c>
      <c r="N10" s="3">
        <f>N9</f>
        <v>18000</v>
      </c>
      <c r="O10" s="1">
        <v>2</v>
      </c>
    </row>
    <row r="11" spans="1:15" x14ac:dyDescent="0.25">
      <c r="C11" s="1">
        <v>3</v>
      </c>
      <c r="D11" s="14">
        <f t="shared" ref="D11:D18" si="0">D10</f>
        <v>226279.51954921114</v>
      </c>
      <c r="N11" s="3">
        <f t="shared" ref="N11:N20" si="1">N10</f>
        <v>18000</v>
      </c>
      <c r="O11" s="1">
        <v>3</v>
      </c>
    </row>
    <row r="12" spans="1:15" x14ac:dyDescent="0.25">
      <c r="C12" s="1">
        <v>4</v>
      </c>
      <c r="D12" s="14">
        <f t="shared" si="0"/>
        <v>226279.51954921114</v>
      </c>
      <c r="J12" s="5"/>
      <c r="N12" s="3">
        <f t="shared" si="1"/>
        <v>18000</v>
      </c>
      <c r="O12" s="1">
        <v>4</v>
      </c>
    </row>
    <row r="13" spans="1:15" x14ac:dyDescent="0.25">
      <c r="C13" s="1">
        <v>5</v>
      </c>
      <c r="D13" s="14">
        <f t="shared" si="0"/>
        <v>226279.51954921114</v>
      </c>
      <c r="I13" t="s">
        <v>19</v>
      </c>
      <c r="N13" s="3">
        <f t="shared" si="1"/>
        <v>18000</v>
      </c>
      <c r="O13" s="1">
        <v>5</v>
      </c>
    </row>
    <row r="14" spans="1:15" x14ac:dyDescent="0.25">
      <c r="C14" s="1">
        <v>6</v>
      </c>
      <c r="D14" s="14">
        <f t="shared" si="0"/>
        <v>226279.51954921114</v>
      </c>
      <c r="I14">
        <f>40000*0.2</f>
        <v>8000</v>
      </c>
      <c r="N14" s="3">
        <f t="shared" si="1"/>
        <v>18000</v>
      </c>
      <c r="O14" s="1">
        <v>6</v>
      </c>
    </row>
    <row r="15" spans="1:15" x14ac:dyDescent="0.25">
      <c r="C15" s="1">
        <v>7</v>
      </c>
      <c r="D15" s="14">
        <f t="shared" si="0"/>
        <v>226279.51954921114</v>
      </c>
      <c r="I15">
        <v>10000</v>
      </c>
      <c r="N15" s="3">
        <f t="shared" si="1"/>
        <v>18000</v>
      </c>
      <c r="O15" s="1">
        <v>7</v>
      </c>
    </row>
    <row r="16" spans="1:15" x14ac:dyDescent="0.25">
      <c r="C16" s="1">
        <v>8</v>
      </c>
      <c r="D16" s="14">
        <f t="shared" si="0"/>
        <v>226279.51954921114</v>
      </c>
      <c r="I16">
        <v>18000</v>
      </c>
      <c r="N16" s="3">
        <f t="shared" si="1"/>
        <v>18000</v>
      </c>
      <c r="O16" s="1">
        <v>8</v>
      </c>
    </row>
    <row r="17" spans="3:15" x14ac:dyDescent="0.25">
      <c r="C17" s="1">
        <v>9</v>
      </c>
      <c r="D17" s="14">
        <f t="shared" si="0"/>
        <v>226279.51954921114</v>
      </c>
      <c r="N17" s="3">
        <f t="shared" si="1"/>
        <v>18000</v>
      </c>
      <c r="O17" s="1">
        <v>9</v>
      </c>
    </row>
    <row r="18" spans="3:15" x14ac:dyDescent="0.25">
      <c r="C18" s="1">
        <v>10</v>
      </c>
      <c r="D18" s="14">
        <f t="shared" si="0"/>
        <v>226279.51954921114</v>
      </c>
      <c r="I18" t="s">
        <v>20</v>
      </c>
      <c r="N18" s="3">
        <f t="shared" si="1"/>
        <v>18000</v>
      </c>
      <c r="O18" s="1">
        <v>10</v>
      </c>
    </row>
    <row r="19" spans="3:15" x14ac:dyDescent="0.25">
      <c r="C19" s="1" t="s">
        <v>14</v>
      </c>
      <c r="D19" s="8">
        <f>NPV($H$7,D9:D18)</f>
        <v>1270717.4525473258</v>
      </c>
      <c r="I19" s="16">
        <f>RATE(12,,-1,1.1215)</f>
        <v>9.6013899947186183E-3</v>
      </c>
      <c r="N19" s="3">
        <f t="shared" si="1"/>
        <v>18000</v>
      </c>
      <c r="O19" s="1">
        <v>11</v>
      </c>
    </row>
    <row r="20" spans="3:15" x14ac:dyDescent="0.25">
      <c r="C20" s="1" t="s">
        <v>8</v>
      </c>
      <c r="D20" s="9">
        <f>D8+D19</f>
        <v>770717.45254732575</v>
      </c>
      <c r="N20" s="3">
        <f t="shared" si="1"/>
        <v>18000</v>
      </c>
      <c r="O20" s="1">
        <v>12</v>
      </c>
    </row>
    <row r="21" spans="3:15" x14ac:dyDescent="0.25">
      <c r="C21" t="s">
        <v>10</v>
      </c>
      <c r="D21" s="17">
        <f>PMT(12.15%,C18,-D20)</f>
        <v>137243.39310914255</v>
      </c>
      <c r="J21" t="s">
        <v>18</v>
      </c>
      <c r="K21" s="5">
        <f>-FV(I19,12,18000)</f>
        <v>227779.51954921114</v>
      </c>
    </row>
    <row r="22" spans="3:15" x14ac:dyDescent="0.25">
      <c r="C22" t="s">
        <v>22</v>
      </c>
      <c r="K22" s="5">
        <f>K21-1500</f>
        <v>226279.51954921114</v>
      </c>
      <c r="L22" t="s">
        <v>21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Questão 1</vt:lpstr>
      <vt:lpstr>Questão 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Estúdio</cp:lastModifiedBy>
  <cp:lastPrinted>2019-05-14T00:34:57Z</cp:lastPrinted>
  <dcterms:created xsi:type="dcterms:W3CDTF">2017-10-09T17:40:05Z</dcterms:created>
  <dcterms:modified xsi:type="dcterms:W3CDTF">2020-11-23T19:43:26Z</dcterms:modified>
</cp:coreProperties>
</file>