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stúdio\Downloads\"/>
    </mc:Choice>
  </mc:AlternateContent>
  <xr:revisionPtr revIDLastSave="0" documentId="8_{AF52BF47-6630-4A4C-BF07-7B70222DC20D}" xr6:coauthVersionLast="45" xr6:coauthVersionMax="45" xr10:uidLastSave="{00000000-0000-0000-0000-000000000000}"/>
  <bookViews>
    <workbookView xWindow="3270" yWindow="2670" windowWidth="16200" windowHeight="9360" xr2:uid="{00000000-000D-0000-FFFF-FFFF00000000}"/>
  </bookViews>
  <sheets>
    <sheet name="Exercício 1" sheetId="1" r:id="rId1"/>
    <sheet name="Exercicio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1" l="1"/>
  <c r="J25" i="1"/>
  <c r="C16" i="2" l="1"/>
  <c r="D16" i="2"/>
  <c r="B16" i="2"/>
  <c r="C11" i="2"/>
  <c r="D11" i="2"/>
  <c r="C12" i="2"/>
  <c r="C13" i="2" s="1"/>
  <c r="D12" i="2"/>
  <c r="D13" i="2" s="1"/>
  <c r="C14" i="2"/>
  <c r="C15" i="2" s="1"/>
  <c r="D14" i="2"/>
  <c r="D15" i="2" s="1"/>
  <c r="B15" i="2"/>
  <c r="B14" i="2"/>
  <c r="B11" i="2"/>
  <c r="B12" i="2" s="1"/>
  <c r="B13" i="2" s="1"/>
  <c r="J14" i="1"/>
  <c r="K14" i="1"/>
  <c r="K17" i="1"/>
  <c r="K21" i="1"/>
  <c r="G16" i="1"/>
  <c r="G17" i="1"/>
  <c r="G18" i="1"/>
  <c r="G19" i="1"/>
  <c r="G20" i="1"/>
  <c r="G21" i="1"/>
  <c r="G22" i="1"/>
  <c r="G23" i="1"/>
  <c r="G24" i="1"/>
  <c r="G25" i="1"/>
  <c r="G26" i="1"/>
  <c r="F16" i="1"/>
  <c r="F17" i="1"/>
  <c r="F18" i="1"/>
  <c r="F19" i="1"/>
  <c r="F20" i="1"/>
  <c r="F21" i="1"/>
  <c r="F22" i="1"/>
  <c r="F23" i="1"/>
  <c r="F24" i="1"/>
  <c r="F25" i="1"/>
  <c r="F26" i="1"/>
  <c r="G15" i="1"/>
  <c r="F15" i="1"/>
  <c r="G27" i="1"/>
  <c r="K19" i="1" s="1"/>
  <c r="B16" i="1"/>
  <c r="F27" i="1" s="1"/>
  <c r="J22" i="1" l="1"/>
  <c r="J16" i="1"/>
  <c r="J20" i="1"/>
  <c r="J17" i="1"/>
  <c r="J21" i="1"/>
  <c r="J15" i="1"/>
  <c r="J19" i="1"/>
  <c r="J18" i="1"/>
  <c r="K15" i="1"/>
  <c r="K23" i="1" s="1"/>
  <c r="K18" i="1"/>
  <c r="K22" i="1"/>
  <c r="K20" i="1"/>
  <c r="K16" i="1"/>
  <c r="J23" i="1" l="1"/>
  <c r="K24" i="1"/>
  <c r="K26" i="1"/>
  <c r="K27" i="1" s="1"/>
  <c r="J26" i="1" l="1"/>
  <c r="J27" i="1" s="1"/>
  <c r="J24" i="1"/>
</calcChain>
</file>

<file path=xl/sharedStrings.xml><?xml version="1.0" encoding="utf-8"?>
<sst xmlns="http://schemas.openxmlformats.org/spreadsheetml/2006/main" count="45" uniqueCount="38">
  <si>
    <t>TMA=</t>
  </si>
  <si>
    <t>ao ano</t>
  </si>
  <si>
    <t>EQUIPAMENTO A (R$)</t>
  </si>
  <si>
    <t>EQUIPAMENTO B (R$)</t>
  </si>
  <si>
    <t>CUSTO INICIAL DO EQUIPAMENTO</t>
  </si>
  <si>
    <t>VIDA ÚTIL</t>
  </si>
  <si>
    <t>8 ANOS</t>
  </si>
  <si>
    <t>VALOR DE REVENDA NO FINAL DA VIDA ÚTIL</t>
  </si>
  <si>
    <t>DESEPESAS MENSAIS DE MANUTENÇÃO</t>
  </si>
  <si>
    <t xml:space="preserve">BENEFÍCIOS MENSAIS COM REDUÇÃO DE MÃO-DE-OBRA </t>
  </si>
  <si>
    <t>AUMENTO (PELO INCREMENTO NA PRODUÇÃO) NO FATURAMENTO ANUAL</t>
  </si>
  <si>
    <t>Período (mensal)</t>
  </si>
  <si>
    <t>equipamento A</t>
  </si>
  <si>
    <t>equipamento B</t>
  </si>
  <si>
    <t>Vf</t>
  </si>
  <si>
    <t>ao mês</t>
  </si>
  <si>
    <t>Período(anual)</t>
  </si>
  <si>
    <t xml:space="preserve">Custo </t>
  </si>
  <si>
    <t>Custo</t>
  </si>
  <si>
    <t>A</t>
  </si>
  <si>
    <t>B</t>
  </si>
  <si>
    <t>MAIS VENDA DOS EQUIPAMENTOS</t>
  </si>
  <si>
    <t>VP</t>
  </si>
  <si>
    <t>VPL</t>
  </si>
  <si>
    <t>VPLa</t>
  </si>
  <si>
    <t>ibc</t>
  </si>
  <si>
    <t>Roia</t>
  </si>
  <si>
    <t>Nenhum dos equipamentos apresenta um bom investimento, porém o equipamento A apresenta menos despesas. Por isso entre os dois, A é melhor.</t>
  </si>
  <si>
    <t>Período (anos)</t>
  </si>
  <si>
    <t>Investimento A</t>
  </si>
  <si>
    <t>Investimento B</t>
  </si>
  <si>
    <t>Investimento C</t>
  </si>
  <si>
    <t>a.a</t>
  </si>
  <si>
    <t>Vpla</t>
  </si>
  <si>
    <t>IBC</t>
  </si>
  <si>
    <t>ROIA</t>
  </si>
  <si>
    <t>TIR</t>
  </si>
  <si>
    <t>O B é o melhor investimento, pois além de ter um VPLa positivo ele possui um IBC acima de um. E o TIR de B é maior que a TMA, mostrando que ele atinge a mínima de atratividade.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</si>
</sst>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0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left"/>
    </xf>
    <xf numFmtId="9" fontId="0" fillId="0" borderId="0" xfId="0" applyNumberFormat="1"/>
    <xf numFmtId="8" fontId="0" fillId="0" borderId="0" xfId="0" applyNumberFormat="1"/>
    <xf numFmtId="10" fontId="0" fillId="0" borderId="0" xfId="3" applyNumberFormat="1" applyFont="1"/>
    <xf numFmtId="44" fontId="0" fillId="0" borderId="0" xfId="2" applyFont="1"/>
    <xf numFmtId="0" fontId="0" fillId="0" borderId="0" xfId="0" applyAlignment="1"/>
    <xf numFmtId="43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8"/>
  <sheetViews>
    <sheetView tabSelected="1" topLeftCell="F22" zoomScale="130" zoomScaleNormal="130" workbookViewId="0">
      <selection activeCell="I28" sqref="I28:K28"/>
    </sheetView>
  </sheetViews>
  <sheetFormatPr defaultRowHeight="15" x14ac:dyDescent="0.25"/>
  <cols>
    <col min="1" max="1" width="26" customWidth="1"/>
    <col min="2" max="2" width="17.28515625" customWidth="1"/>
    <col min="3" max="3" width="22.85546875" customWidth="1"/>
    <col min="5" max="5" width="16.28515625" bestFit="1" customWidth="1"/>
    <col min="6" max="6" width="14.85546875" bestFit="1" customWidth="1"/>
    <col min="7" max="7" width="14.7109375" bestFit="1" customWidth="1"/>
    <col min="9" max="9" width="14.28515625" bestFit="1" customWidth="1"/>
    <col min="10" max="10" width="26.7109375" customWidth="1"/>
    <col min="11" max="11" width="21.28515625" customWidth="1"/>
  </cols>
  <sheetData>
    <row r="3" spans="1:11" ht="15.75" thickBot="1" x14ac:dyDescent="0.3"/>
    <row r="4" spans="1:11" ht="29.25" thickBot="1" x14ac:dyDescent="0.3">
      <c r="A4" s="2"/>
      <c r="B4" s="3" t="s">
        <v>2</v>
      </c>
      <c r="C4" s="3" t="s">
        <v>3</v>
      </c>
    </row>
    <row r="5" spans="1:11" ht="29.25" thickBot="1" x14ac:dyDescent="0.3">
      <c r="A5" s="4" t="s">
        <v>4</v>
      </c>
      <c r="B5" s="5">
        <v>1200000</v>
      </c>
      <c r="C5" s="5">
        <v>2000000</v>
      </c>
    </row>
    <row r="6" spans="1:11" ht="15.75" thickBot="1" x14ac:dyDescent="0.3">
      <c r="A6" s="4" t="s">
        <v>5</v>
      </c>
      <c r="B6" s="5" t="s">
        <v>6</v>
      </c>
      <c r="C6" s="5" t="s">
        <v>6</v>
      </c>
    </row>
    <row r="7" spans="1:11" ht="29.25" thickBot="1" x14ac:dyDescent="0.3">
      <c r="A7" s="4" t="s">
        <v>7</v>
      </c>
      <c r="B7" s="5">
        <v>200000</v>
      </c>
      <c r="C7" s="5">
        <v>300000</v>
      </c>
    </row>
    <row r="8" spans="1:11" ht="29.25" thickBot="1" x14ac:dyDescent="0.3">
      <c r="A8" s="4" t="s">
        <v>8</v>
      </c>
      <c r="B8" s="5">
        <v>35000</v>
      </c>
      <c r="C8" s="5">
        <v>50000</v>
      </c>
    </row>
    <row r="9" spans="1:11" ht="43.5" thickBot="1" x14ac:dyDescent="0.3">
      <c r="A9" s="4" t="s">
        <v>9</v>
      </c>
      <c r="B9" s="5">
        <v>15000</v>
      </c>
      <c r="C9" s="5">
        <v>25000</v>
      </c>
    </row>
    <row r="10" spans="1:11" ht="57.75" thickBot="1" x14ac:dyDescent="0.3">
      <c r="A10" s="6" t="s">
        <v>10</v>
      </c>
      <c r="B10" s="5">
        <v>68000</v>
      </c>
      <c r="C10" s="5">
        <v>90000</v>
      </c>
    </row>
    <row r="12" spans="1:11" x14ac:dyDescent="0.25">
      <c r="F12" t="s">
        <v>12</v>
      </c>
      <c r="G12" t="s">
        <v>13</v>
      </c>
      <c r="J12" s="8" t="s">
        <v>19</v>
      </c>
      <c r="K12" s="8" t="s">
        <v>20</v>
      </c>
    </row>
    <row r="13" spans="1:11" x14ac:dyDescent="0.25">
      <c r="E13" t="s">
        <v>11</v>
      </c>
      <c r="F13" t="s">
        <v>17</v>
      </c>
      <c r="G13" t="s">
        <v>18</v>
      </c>
      <c r="I13" t="s">
        <v>16</v>
      </c>
      <c r="J13" s="8" t="s">
        <v>18</v>
      </c>
      <c r="K13" s="8" t="s">
        <v>18</v>
      </c>
    </row>
    <row r="14" spans="1:11" x14ac:dyDescent="0.25">
      <c r="E14">
        <v>0</v>
      </c>
      <c r="I14">
        <v>0</v>
      </c>
      <c r="J14" s="13">
        <f>-B5</f>
        <v>-1200000</v>
      </c>
      <c r="K14" s="13">
        <f>-C5</f>
        <v>-2000000</v>
      </c>
    </row>
    <row r="15" spans="1:11" x14ac:dyDescent="0.25">
      <c r="A15" s="7" t="s">
        <v>0</v>
      </c>
      <c r="B15" s="9">
        <v>0.105</v>
      </c>
      <c r="C15" t="s">
        <v>1</v>
      </c>
      <c r="E15">
        <v>1</v>
      </c>
      <c r="F15" s="13">
        <f>-$B$8+$B$9</f>
        <v>-20000</v>
      </c>
      <c r="G15" s="13">
        <f>-$C$8+$C$9</f>
        <v>-25000</v>
      </c>
      <c r="I15">
        <v>1</v>
      </c>
      <c r="J15" s="11">
        <f>$F$27+$B$10</f>
        <v>-183341.81570228477</v>
      </c>
      <c r="K15" s="11">
        <f>$G$27+$C$10</f>
        <v>-224177.26962785597</v>
      </c>
    </row>
    <row r="16" spans="1:11" x14ac:dyDescent="0.25">
      <c r="A16" s="7" t="s">
        <v>0</v>
      </c>
      <c r="B16" s="12">
        <f>RATE(12,,-1,1.105)</f>
        <v>8.3551556836449423E-3</v>
      </c>
      <c r="C16" t="s">
        <v>15</v>
      </c>
      <c r="E16">
        <v>2</v>
      </c>
      <c r="F16" s="13">
        <f t="shared" ref="F16:F26" si="0">-$B$8+$B$9</f>
        <v>-20000</v>
      </c>
      <c r="G16" s="13">
        <f t="shared" ref="G16:G26" si="1">-$C$8+$C$9</f>
        <v>-25000</v>
      </c>
      <c r="I16">
        <v>2</v>
      </c>
      <c r="J16" s="11">
        <f t="shared" ref="J16:J21" si="2">$F$27+$B$10</f>
        <v>-183341.81570228477</v>
      </c>
      <c r="K16" s="11">
        <f t="shared" ref="K16:K21" si="3">$G$27+$C$10</f>
        <v>-224177.26962785597</v>
      </c>
    </row>
    <row r="17" spans="2:12" x14ac:dyDescent="0.25">
      <c r="E17">
        <v>3</v>
      </c>
      <c r="F17" s="13">
        <f t="shared" si="0"/>
        <v>-20000</v>
      </c>
      <c r="G17" s="13">
        <f t="shared" si="1"/>
        <v>-25000</v>
      </c>
      <c r="I17">
        <v>3</v>
      </c>
      <c r="J17" s="11">
        <f t="shared" si="2"/>
        <v>-183341.81570228477</v>
      </c>
      <c r="K17" s="11">
        <f t="shared" si="3"/>
        <v>-224177.26962785597</v>
      </c>
    </row>
    <row r="18" spans="2:12" x14ac:dyDescent="0.25">
      <c r="E18">
        <v>4</v>
      </c>
      <c r="F18" s="13">
        <f t="shared" si="0"/>
        <v>-20000</v>
      </c>
      <c r="G18" s="13">
        <f t="shared" si="1"/>
        <v>-25000</v>
      </c>
      <c r="I18">
        <v>4</v>
      </c>
      <c r="J18" s="11">
        <f t="shared" si="2"/>
        <v>-183341.81570228477</v>
      </c>
      <c r="K18" s="11">
        <f t="shared" si="3"/>
        <v>-224177.26962785597</v>
      </c>
    </row>
    <row r="19" spans="2:12" x14ac:dyDescent="0.25">
      <c r="B19" s="21" t="s">
        <v>27</v>
      </c>
      <c r="C19" s="21"/>
      <c r="D19" s="21"/>
      <c r="E19">
        <v>5</v>
      </c>
      <c r="F19" s="13">
        <f t="shared" si="0"/>
        <v>-20000</v>
      </c>
      <c r="G19" s="13">
        <f t="shared" si="1"/>
        <v>-25000</v>
      </c>
      <c r="I19">
        <v>5</v>
      </c>
      <c r="J19" s="11">
        <f t="shared" si="2"/>
        <v>-183341.81570228477</v>
      </c>
      <c r="K19" s="11">
        <f t="shared" si="3"/>
        <v>-224177.26962785597</v>
      </c>
    </row>
    <row r="20" spans="2:12" x14ac:dyDescent="0.25">
      <c r="B20" s="21"/>
      <c r="C20" s="21"/>
      <c r="D20" s="21"/>
      <c r="E20">
        <v>6</v>
      </c>
      <c r="F20" s="13">
        <f t="shared" si="0"/>
        <v>-20000</v>
      </c>
      <c r="G20" s="13">
        <f t="shared" si="1"/>
        <v>-25000</v>
      </c>
      <c r="I20">
        <v>6</v>
      </c>
      <c r="J20" s="11">
        <f t="shared" si="2"/>
        <v>-183341.81570228477</v>
      </c>
      <c r="K20" s="11">
        <f t="shared" si="3"/>
        <v>-224177.26962785597</v>
      </c>
    </row>
    <row r="21" spans="2:12" x14ac:dyDescent="0.25">
      <c r="B21" s="21"/>
      <c r="C21" s="21"/>
      <c r="D21" s="21"/>
      <c r="E21">
        <v>7</v>
      </c>
      <c r="F21" s="13">
        <f t="shared" si="0"/>
        <v>-20000</v>
      </c>
      <c r="G21" s="13">
        <f t="shared" si="1"/>
        <v>-25000</v>
      </c>
      <c r="I21">
        <v>7</v>
      </c>
      <c r="J21" s="11">
        <f t="shared" si="2"/>
        <v>-183341.81570228477</v>
      </c>
      <c r="K21" s="11">
        <f t="shared" si="3"/>
        <v>-224177.26962785597</v>
      </c>
    </row>
    <row r="22" spans="2:12" x14ac:dyDescent="0.25">
      <c r="B22" s="21"/>
      <c r="C22" s="21"/>
      <c r="D22" s="21"/>
      <c r="E22">
        <v>8</v>
      </c>
      <c r="F22" s="13">
        <f t="shared" si="0"/>
        <v>-20000</v>
      </c>
      <c r="G22" s="13">
        <f t="shared" si="1"/>
        <v>-25000</v>
      </c>
      <c r="I22">
        <v>8</v>
      </c>
      <c r="J22" s="11">
        <f>($F$27+$B$10)+B7</f>
        <v>16658.184297715226</v>
      </c>
      <c r="K22" s="11">
        <f>($G$27+$C$10)+C7</f>
        <v>75822.730372144026</v>
      </c>
      <c r="L22" s="14" t="s">
        <v>21</v>
      </c>
    </row>
    <row r="23" spans="2:12" x14ac:dyDescent="0.25">
      <c r="B23" s="21"/>
      <c r="C23" s="21"/>
      <c r="D23" s="21"/>
      <c r="E23">
        <v>9</v>
      </c>
      <c r="F23" s="13">
        <f t="shared" si="0"/>
        <v>-20000</v>
      </c>
      <c r="G23" s="13">
        <f t="shared" si="1"/>
        <v>-25000</v>
      </c>
      <c r="I23" t="s">
        <v>22</v>
      </c>
      <c r="J23" s="11">
        <f>NPV($B$15,J15:J22)</f>
        <v>-870585.16530510713</v>
      </c>
      <c r="K23" s="11">
        <f>NPV($B$15,K15:K22)</f>
        <v>-1039541.2536027305</v>
      </c>
    </row>
    <row r="24" spans="2:12" x14ac:dyDescent="0.25">
      <c r="B24" s="21"/>
      <c r="C24" s="21"/>
      <c r="D24" s="21"/>
      <c r="E24">
        <v>10</v>
      </c>
      <c r="F24" s="13">
        <f t="shared" si="0"/>
        <v>-20000</v>
      </c>
      <c r="G24" s="13">
        <f t="shared" si="1"/>
        <v>-25000</v>
      </c>
      <c r="I24" t="s">
        <v>23</v>
      </c>
      <c r="J24" s="11">
        <f>J23+J14</f>
        <v>-2070585.1653051071</v>
      </c>
      <c r="K24" s="11">
        <f>K23+K14</f>
        <v>-3039541.2536027306</v>
      </c>
    </row>
    <row r="25" spans="2:12" x14ac:dyDescent="0.25">
      <c r="B25" s="21"/>
      <c r="C25" s="21"/>
      <c r="D25" s="21"/>
      <c r="E25">
        <v>11</v>
      </c>
      <c r="F25" s="13">
        <f t="shared" si="0"/>
        <v>-20000</v>
      </c>
      <c r="G25" s="13">
        <f t="shared" si="1"/>
        <v>-25000</v>
      </c>
      <c r="I25" t="s">
        <v>24</v>
      </c>
      <c r="J25" s="11">
        <f>-PMT($B$15,8,J24)</f>
        <v>-395211.09198638977</v>
      </c>
      <c r="K25" s="11">
        <f>-PMT($B$15,8,K24)</f>
        <v>-580155.0393108346</v>
      </c>
    </row>
    <row r="26" spans="2:12" x14ac:dyDescent="0.25">
      <c r="B26" s="21"/>
      <c r="C26" s="21"/>
      <c r="D26" s="21"/>
      <c r="E26">
        <v>12</v>
      </c>
      <c r="F26" s="13">
        <f t="shared" si="0"/>
        <v>-20000</v>
      </c>
      <c r="G26" s="13">
        <f t="shared" si="1"/>
        <v>-25000</v>
      </c>
      <c r="I26" t="s">
        <v>25</v>
      </c>
      <c r="J26" s="15">
        <f>J23/J14</f>
        <v>0.72548763775425595</v>
      </c>
      <c r="K26" s="15">
        <f>K23/K14</f>
        <v>0.51977062680136521</v>
      </c>
    </row>
    <row r="27" spans="2:12" x14ac:dyDescent="0.25">
      <c r="E27" s="7" t="s">
        <v>14</v>
      </c>
      <c r="F27" s="11">
        <f>FV(B16,12,-F15)</f>
        <v>-251341.81570228477</v>
      </c>
      <c r="G27" s="11">
        <f>FV(B16,12,-G15)</f>
        <v>-314177.26962785597</v>
      </c>
      <c r="I27" t="s">
        <v>26</v>
      </c>
      <c r="J27" s="1">
        <f>RATE($I$22,,-1,J26)</f>
        <v>-3.9319994107710365E-2</v>
      </c>
      <c r="K27" s="1">
        <f>RATE($I$22,,-1,K26)</f>
        <v>-7.854004430016831E-2</v>
      </c>
    </row>
    <row r="28" spans="2:12" x14ac:dyDescent="0.25">
      <c r="E28" s="7"/>
      <c r="J28" s="10"/>
      <c r="K28" s="10"/>
    </row>
  </sheetData>
  <mergeCells count="1">
    <mergeCell ref="B19:D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B11" sqref="B11"/>
    </sheetView>
  </sheetViews>
  <sheetFormatPr defaultRowHeight="15" x14ac:dyDescent="0.25"/>
  <cols>
    <col min="1" max="1" width="8.140625" bestFit="1" customWidth="1"/>
    <col min="2" max="4" width="12.7109375" bestFit="1" customWidth="1"/>
  </cols>
  <sheetData>
    <row r="1" spans="1:9" ht="29.25" thickBot="1" x14ac:dyDescent="0.3">
      <c r="A1" s="16" t="s">
        <v>28</v>
      </c>
      <c r="B1" s="17" t="s">
        <v>29</v>
      </c>
      <c r="C1" s="17" t="s">
        <v>30</v>
      </c>
      <c r="D1" s="17" t="s">
        <v>31</v>
      </c>
    </row>
    <row r="2" spans="1:9" ht="15.75" thickBot="1" x14ac:dyDescent="0.3">
      <c r="A2" s="18">
        <v>0</v>
      </c>
      <c r="B2" s="19">
        <v>-300000</v>
      </c>
      <c r="C2" s="19">
        <v>-300000</v>
      </c>
      <c r="D2" s="19">
        <v>-300000</v>
      </c>
      <c r="E2" t="s">
        <v>0</v>
      </c>
      <c r="F2" s="10">
        <v>0.11</v>
      </c>
      <c r="G2" t="s">
        <v>32</v>
      </c>
    </row>
    <row r="3" spans="1:9" ht="15.75" thickBot="1" x14ac:dyDescent="0.3">
      <c r="A3" s="18">
        <v>1</v>
      </c>
      <c r="B3" s="19">
        <v>27000</v>
      </c>
      <c r="C3" s="19">
        <v>60000</v>
      </c>
      <c r="D3" s="20">
        <v>0</v>
      </c>
    </row>
    <row r="4" spans="1:9" ht="15.75" thickBot="1" x14ac:dyDescent="0.3">
      <c r="A4" s="18">
        <v>2</v>
      </c>
      <c r="B4" s="19">
        <v>30000</v>
      </c>
      <c r="C4" s="19">
        <v>60000</v>
      </c>
      <c r="D4" s="20">
        <v>0</v>
      </c>
    </row>
    <row r="5" spans="1:9" ht="15.75" thickBot="1" x14ac:dyDescent="0.3">
      <c r="A5" s="18">
        <v>3</v>
      </c>
      <c r="B5" s="19">
        <v>30000</v>
      </c>
      <c r="C5" s="19">
        <v>60000</v>
      </c>
      <c r="D5" s="19">
        <v>55000</v>
      </c>
      <c r="F5" s="22" t="s">
        <v>37</v>
      </c>
      <c r="G5" s="22"/>
      <c r="H5" s="22"/>
      <c r="I5" s="22"/>
    </row>
    <row r="6" spans="1:9" ht="15.75" thickBot="1" x14ac:dyDescent="0.3">
      <c r="A6" s="18">
        <v>4</v>
      </c>
      <c r="B6" s="19">
        <v>50000</v>
      </c>
      <c r="C6" s="19">
        <v>60000</v>
      </c>
      <c r="D6" s="19">
        <v>65000</v>
      </c>
      <c r="F6" s="22"/>
      <c r="G6" s="22"/>
      <c r="H6" s="22"/>
      <c r="I6" s="22"/>
    </row>
    <row r="7" spans="1:9" ht="15.75" thickBot="1" x14ac:dyDescent="0.3">
      <c r="A7" s="18">
        <v>5</v>
      </c>
      <c r="B7" s="19">
        <v>80000</v>
      </c>
      <c r="C7" s="19">
        <v>60000</v>
      </c>
      <c r="D7" s="19">
        <v>75000</v>
      </c>
      <c r="F7" s="22"/>
      <c r="G7" s="22"/>
      <c r="H7" s="22"/>
      <c r="I7" s="22"/>
    </row>
    <row r="8" spans="1:9" ht="15.75" thickBot="1" x14ac:dyDescent="0.3">
      <c r="A8" s="18">
        <v>6</v>
      </c>
      <c r="B8" s="19">
        <v>90000</v>
      </c>
      <c r="C8" s="19">
        <v>60000</v>
      </c>
      <c r="D8" s="19">
        <v>75000</v>
      </c>
      <c r="F8" s="22"/>
      <c r="G8" s="22"/>
      <c r="H8" s="22"/>
      <c r="I8" s="22"/>
    </row>
    <row r="9" spans="1:9" ht="15.75" thickBot="1" x14ac:dyDescent="0.3">
      <c r="A9" s="18">
        <v>7</v>
      </c>
      <c r="B9" s="19">
        <v>90000</v>
      </c>
      <c r="C9" s="19">
        <v>60000</v>
      </c>
      <c r="D9" s="19">
        <v>75000</v>
      </c>
      <c r="F9" s="22"/>
      <c r="G9" s="22"/>
      <c r="H9" s="22"/>
      <c r="I9" s="22"/>
    </row>
    <row r="10" spans="1:9" ht="15.75" thickBot="1" x14ac:dyDescent="0.3">
      <c r="A10" s="18">
        <v>8</v>
      </c>
      <c r="B10" s="19">
        <v>90000</v>
      </c>
      <c r="C10" s="19">
        <v>60000</v>
      </c>
      <c r="D10" s="19">
        <v>75000</v>
      </c>
      <c r="F10" s="22"/>
      <c r="G10" s="22"/>
      <c r="H10" s="22"/>
      <c r="I10" s="22"/>
    </row>
    <row r="11" spans="1:9" x14ac:dyDescent="0.25">
      <c r="A11" t="s">
        <v>22</v>
      </c>
      <c r="B11" s="11">
        <f>NPV($F$2,B3:B10)</f>
        <v>281541.71060759458</v>
      </c>
      <c r="C11" s="11">
        <f t="shared" ref="C11:D11" si="0">NPV($F$2,C3:C10)</f>
        <v>308767.36565562477</v>
      </c>
      <c r="D11" s="11">
        <f t="shared" si="0"/>
        <v>236308.81964119032</v>
      </c>
    </row>
    <row r="12" spans="1:9" x14ac:dyDescent="0.25">
      <c r="A12" t="s">
        <v>23</v>
      </c>
      <c r="B12" s="11">
        <f>B11+B2</f>
        <v>-18458.289392405422</v>
      </c>
      <c r="C12" s="11">
        <f t="shared" ref="C12:D12" si="1">C11+C2</f>
        <v>8767.3656556247734</v>
      </c>
      <c r="D12" s="11">
        <f t="shared" si="1"/>
        <v>-63691.180358809681</v>
      </c>
    </row>
    <row r="13" spans="1:9" x14ac:dyDescent="0.25">
      <c r="A13" t="s">
        <v>33</v>
      </c>
      <c r="B13" s="11">
        <f>PMT($F$2,8,-B12)</f>
        <v>-3586.8342536547138</v>
      </c>
      <c r="C13" s="11">
        <f t="shared" ref="C13:D13" si="2">PMT($F$2,8,-C12)</f>
        <v>1703.6837368499387</v>
      </c>
      <c r="D13" s="11">
        <f t="shared" si="2"/>
        <v>-12376.537311234997</v>
      </c>
    </row>
    <row r="14" spans="1:9" x14ac:dyDescent="0.25">
      <c r="A14" t="s">
        <v>34</v>
      </c>
      <c r="B14">
        <f>B11/-B2</f>
        <v>0.93847236869198192</v>
      </c>
      <c r="C14">
        <f t="shared" ref="C14:D14" si="3">C11/-C2</f>
        <v>1.029224552185416</v>
      </c>
      <c r="D14">
        <f t="shared" si="3"/>
        <v>0.78769606547063442</v>
      </c>
    </row>
    <row r="15" spans="1:9" x14ac:dyDescent="0.25">
      <c r="A15" t="s">
        <v>35</v>
      </c>
      <c r="B15" s="1">
        <f>RATE(8,,-1,B14)</f>
        <v>-7.906312559580542E-3</v>
      </c>
      <c r="C15" s="1">
        <f t="shared" ref="C15:D15" si="4">RATE(8,,-1,C14)</f>
        <v>3.6071974277948221E-3</v>
      </c>
      <c r="D15" s="1">
        <f t="shared" si="4"/>
        <v>-2.938983669183454E-2</v>
      </c>
    </row>
    <row r="16" spans="1:9" x14ac:dyDescent="0.25">
      <c r="A16" t="s">
        <v>36</v>
      </c>
      <c r="B16" s="1">
        <f>IRR(B2:B10)</f>
        <v>9.6118997787363769E-2</v>
      </c>
      <c r="C16" s="1">
        <f t="shared" ref="C16:D16" si="5">IRR(C2:C10)</f>
        <v>0.11814510281009549</v>
      </c>
      <c r="D16" s="1">
        <f t="shared" si="5"/>
        <v>6.2252133713104785E-2</v>
      </c>
    </row>
  </sheetData>
  <mergeCells count="1">
    <mergeCell ref="F5:I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Exercício 1</vt:lpstr>
      <vt:lpstr>Exercicio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Giovani Pellin</dc:creator>
  <cp:lastModifiedBy>Estúdio</cp:lastModifiedBy>
  <dcterms:created xsi:type="dcterms:W3CDTF">2019-05-23T17:23:31Z</dcterms:created>
  <dcterms:modified xsi:type="dcterms:W3CDTF">2020-11-23T19:44:22Z</dcterms:modified>
</cp:coreProperties>
</file>