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242dc00f780319a/Documentos/AVENE/aula comparação investimentos/"/>
    </mc:Choice>
  </mc:AlternateContent>
  <xr:revisionPtr revIDLastSave="0" documentId="8_{037AE172-DEFE-4696-A26D-9C4894565F38}" xr6:coauthVersionLast="47" xr6:coauthVersionMax="47" xr10:uidLastSave="{00000000-0000-0000-0000-000000000000}"/>
  <bookViews>
    <workbookView xWindow="-110" yWindow="-110" windowWidth="19420" windowHeight="10300" activeTab="1" xr2:uid="{C2A5F520-1B0A-4396-B7DF-F9182E0CD65E}"/>
  </bookViews>
  <sheets>
    <sheet name="1" sheetId="1" r:id="rId1"/>
    <sheet name="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K31" i="2"/>
  <c r="L31" i="2"/>
  <c r="L30" i="2"/>
  <c r="L29" i="2"/>
  <c r="L28" i="2"/>
  <c r="L27" i="2"/>
  <c r="L26" i="2"/>
  <c r="L25" i="2"/>
  <c r="L24" i="2"/>
  <c r="M24" i="2" s="1"/>
  <c r="D20" i="2"/>
  <c r="M18" i="2"/>
  <c r="M17" i="2"/>
  <c r="M16" i="2"/>
  <c r="M15" i="2"/>
  <c r="M6" i="2"/>
  <c r="M7" i="2" s="1"/>
  <c r="M8" i="2" s="1"/>
  <c r="M9" i="2" s="1"/>
  <c r="M10" i="2" s="1"/>
  <c r="M11" i="2" s="1"/>
  <c r="M12" i="2" s="1"/>
  <c r="M5" i="2"/>
  <c r="L6" i="2"/>
  <c r="L7" i="2"/>
  <c r="L8" i="2"/>
  <c r="L9" i="2"/>
  <c r="L10" i="2"/>
  <c r="L11" i="2"/>
  <c r="L12" i="2"/>
  <c r="L5" i="2"/>
  <c r="K12" i="2"/>
  <c r="E19" i="2"/>
  <c r="D19" i="2"/>
  <c r="M25" i="2" l="1"/>
  <c r="M26" i="2" s="1"/>
  <c r="M27" i="2" s="1"/>
  <c r="M34" i="2" l="1"/>
  <c r="M28" i="2"/>
  <c r="M35" i="2" l="1"/>
  <c r="M36" i="2" s="1"/>
  <c r="M37" i="2" s="1"/>
  <c r="M29" i="2"/>
  <c r="M30" i="2" s="1"/>
  <c r="M31" i="2" s="1"/>
  <c r="D19" i="1"/>
  <c r="D18" i="1"/>
  <c r="D17" i="1"/>
  <c r="D16" i="1"/>
  <c r="D15" i="1"/>
  <c r="E18" i="2"/>
  <c r="D18" i="2"/>
  <c r="E17" i="2"/>
  <c r="D17" i="2"/>
  <c r="D14" i="2"/>
  <c r="D15" i="2" s="1"/>
  <c r="D16" i="2" s="1"/>
  <c r="E16" i="2"/>
  <c r="E15" i="2"/>
  <c r="E14" i="2"/>
  <c r="E12" i="2"/>
  <c r="D12" i="2"/>
</calcChain>
</file>

<file path=xl/sharedStrings.xml><?xml version="1.0" encoding="utf-8"?>
<sst xmlns="http://schemas.openxmlformats.org/spreadsheetml/2006/main" count="40" uniqueCount="20">
  <si>
    <t>PERÍODO</t>
  </si>
  <si>
    <t>VALOR</t>
  </si>
  <si>
    <t>VPL</t>
  </si>
  <si>
    <t>VPLa</t>
  </si>
  <si>
    <t>taxa</t>
  </si>
  <si>
    <t>aa</t>
  </si>
  <si>
    <t>VP Benef</t>
  </si>
  <si>
    <t>Período</t>
  </si>
  <si>
    <t>Proposta 1</t>
  </si>
  <si>
    <t>Proposta 2</t>
  </si>
  <si>
    <t>Valor</t>
  </si>
  <si>
    <t>IBC</t>
  </si>
  <si>
    <t>ROIA</t>
  </si>
  <si>
    <t>TIR</t>
  </si>
  <si>
    <t>Payback</t>
  </si>
  <si>
    <t>VP Recuperado</t>
  </si>
  <si>
    <t>VPAcumulado</t>
  </si>
  <si>
    <t>anos</t>
  </si>
  <si>
    <t>PAYBACK PROPOSTA 1</t>
  </si>
  <si>
    <t>PAYBACK PROPOSTA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</si>
</sst>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8" fontId="0" fillId="0" borderId="0" xfId="0" applyNumberFormat="1"/>
    <xf numFmtId="164" fontId="0" fillId="2" borderId="0" xfId="0" applyNumberFormat="1" applyFill="1"/>
    <xf numFmtId="8" fontId="0" fillId="2" borderId="0" xfId="0" applyNumberFormat="1" applyFill="1"/>
    <xf numFmtId="10" fontId="0" fillId="0" borderId="0" xfId="0" applyNumberFormat="1"/>
    <xf numFmtId="10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0" xfId="0" applyNumberFormat="1" applyBorder="1"/>
    <xf numFmtId="8" fontId="0" fillId="0" borderId="0" xfId="0" applyNumberFormat="1" applyBorder="1"/>
    <xf numFmtId="0" fontId="0" fillId="2" borderId="4" xfId="0" applyFill="1" applyBorder="1"/>
    <xf numFmtId="8" fontId="0" fillId="2" borderId="0" xfId="0" applyNumberFormat="1" applyFill="1" applyBorder="1"/>
    <xf numFmtId="2" fontId="0" fillId="2" borderId="0" xfId="0" applyNumberForma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0F319-B38B-4A17-987C-2CDA661680A1}">
  <dimension ref="C3:H19"/>
  <sheetViews>
    <sheetView topLeftCell="A10" zoomScale="160" zoomScaleNormal="160" workbookViewId="0">
      <selection activeCell="D17" sqref="D17:D19"/>
    </sheetView>
  </sheetViews>
  <sheetFormatPr defaultRowHeight="14.5" x14ac:dyDescent="0.35"/>
  <cols>
    <col min="4" max="4" width="13.08984375" bestFit="1" customWidth="1"/>
  </cols>
  <sheetData>
    <row r="3" spans="3:8" x14ac:dyDescent="0.35">
      <c r="C3" s="2" t="s">
        <v>0</v>
      </c>
      <c r="D3" s="2" t="s">
        <v>1</v>
      </c>
    </row>
    <row r="4" spans="3:8" x14ac:dyDescent="0.35">
      <c r="C4">
        <v>0</v>
      </c>
      <c r="D4" s="1">
        <v>-380000</v>
      </c>
      <c r="F4" t="s">
        <v>4</v>
      </c>
      <c r="G4" s="3">
        <v>0.12</v>
      </c>
      <c r="H4" t="s">
        <v>5</v>
      </c>
    </row>
    <row r="5" spans="3:8" x14ac:dyDescent="0.35">
      <c r="C5">
        <v>1</v>
      </c>
      <c r="D5" s="1">
        <v>30000</v>
      </c>
    </row>
    <row r="6" spans="3:8" x14ac:dyDescent="0.35">
      <c r="C6">
        <v>2</v>
      </c>
      <c r="D6" s="1">
        <v>50000</v>
      </c>
    </row>
    <row r="7" spans="3:8" x14ac:dyDescent="0.35">
      <c r="C7">
        <v>3</v>
      </c>
      <c r="D7" s="1">
        <v>70000</v>
      </c>
    </row>
    <row r="8" spans="3:8" x14ac:dyDescent="0.35">
      <c r="C8">
        <v>4</v>
      </c>
      <c r="D8" s="1">
        <v>90000</v>
      </c>
    </row>
    <row r="9" spans="3:8" x14ac:dyDescent="0.35">
      <c r="C9">
        <v>5</v>
      </c>
      <c r="D9" s="1">
        <v>110000</v>
      </c>
    </row>
    <row r="10" spans="3:8" x14ac:dyDescent="0.35">
      <c r="C10">
        <v>6</v>
      </c>
      <c r="D10" s="1">
        <v>130000</v>
      </c>
    </row>
    <row r="11" spans="3:8" x14ac:dyDescent="0.35">
      <c r="C11">
        <v>7</v>
      </c>
      <c r="D11" s="1">
        <v>130000</v>
      </c>
    </row>
    <row r="12" spans="3:8" x14ac:dyDescent="0.35">
      <c r="C12">
        <v>8</v>
      </c>
      <c r="D12" s="1">
        <v>130000</v>
      </c>
    </row>
    <row r="13" spans="3:8" x14ac:dyDescent="0.35">
      <c r="C13">
        <v>9</v>
      </c>
      <c r="D13" s="1">
        <v>130000</v>
      </c>
    </row>
    <row r="15" spans="3:8" x14ac:dyDescent="0.35">
      <c r="C15" t="s">
        <v>6</v>
      </c>
      <c r="D15" s="4">
        <f>NPV(G4,D5:D13)</f>
        <v>460135.17332745588</v>
      </c>
    </row>
    <row r="16" spans="3:8" x14ac:dyDescent="0.35">
      <c r="C16" t="s">
        <v>2</v>
      </c>
      <c r="D16" s="5">
        <f>D4+D15</f>
        <v>80135.173327455879</v>
      </c>
    </row>
    <row r="17" spans="3:5" x14ac:dyDescent="0.35">
      <c r="C17" t="s">
        <v>3</v>
      </c>
      <c r="D17" s="6">
        <f>PMT(G4,C13,-D16)</f>
        <v>15039.680281220661</v>
      </c>
    </row>
    <row r="18" spans="3:5" x14ac:dyDescent="0.35">
      <c r="C18" t="s">
        <v>11</v>
      </c>
      <c r="D18" s="9">
        <f>D15/-D4</f>
        <v>1.2108820350722522</v>
      </c>
    </row>
    <row r="19" spans="3:5" x14ac:dyDescent="0.35">
      <c r="C19" t="s">
        <v>12</v>
      </c>
      <c r="D19" s="8">
        <f>RATE(C13,,-1,D18)</f>
        <v>2.148863090201E-2</v>
      </c>
      <c r="E19" t="s">
        <v>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22119-AAA6-421D-B5B0-1C306CD35E3F}">
  <dimension ref="C1:N38"/>
  <sheetViews>
    <sheetView tabSelected="1" zoomScale="110" zoomScaleNormal="110" workbookViewId="0">
      <selection activeCell="E20" sqref="E20"/>
    </sheetView>
  </sheetViews>
  <sheetFormatPr defaultRowHeight="14.5" x14ac:dyDescent="0.35"/>
  <cols>
    <col min="4" max="5" width="13.08984375" customWidth="1"/>
    <col min="11" max="11" width="13.08984375" customWidth="1"/>
    <col min="12" max="12" width="13.453125" bestFit="1" customWidth="1"/>
    <col min="13" max="13" width="12.36328125" bestFit="1" customWidth="1"/>
  </cols>
  <sheetData>
    <row r="1" spans="3:14" ht="15" thickBot="1" x14ac:dyDescent="0.4"/>
    <row r="2" spans="3:14" x14ac:dyDescent="0.35">
      <c r="D2" t="s">
        <v>8</v>
      </c>
      <c r="E2" t="s">
        <v>9</v>
      </c>
      <c r="J2" s="11" t="s">
        <v>18</v>
      </c>
      <c r="K2" s="12"/>
      <c r="L2" s="12"/>
      <c r="M2" s="12"/>
      <c r="N2" s="13"/>
    </row>
    <row r="3" spans="3:14" x14ac:dyDescent="0.35">
      <c r="C3" t="s">
        <v>7</v>
      </c>
      <c r="D3" t="s">
        <v>10</v>
      </c>
      <c r="E3" t="s">
        <v>10</v>
      </c>
      <c r="G3" t="s">
        <v>4</v>
      </c>
      <c r="H3" s="3">
        <v>0.08</v>
      </c>
      <c r="I3" t="s">
        <v>5</v>
      </c>
      <c r="J3" s="14" t="s">
        <v>7</v>
      </c>
      <c r="K3" s="15" t="s">
        <v>10</v>
      </c>
      <c r="L3" s="15" t="s">
        <v>15</v>
      </c>
      <c r="M3" s="15" t="s">
        <v>16</v>
      </c>
      <c r="N3" s="16"/>
    </row>
    <row r="4" spans="3:14" x14ac:dyDescent="0.35">
      <c r="C4">
        <v>0</v>
      </c>
      <c r="D4" s="1">
        <v>-10000</v>
      </c>
      <c r="E4" s="1">
        <v>-20000</v>
      </c>
      <c r="J4" s="14">
        <v>0</v>
      </c>
      <c r="K4" s="17">
        <v>-10000</v>
      </c>
      <c r="L4" s="15">
        <v>0</v>
      </c>
      <c r="M4" s="15">
        <v>0</v>
      </c>
      <c r="N4" s="16"/>
    </row>
    <row r="5" spans="3:14" x14ac:dyDescent="0.35">
      <c r="C5">
        <v>1</v>
      </c>
      <c r="D5" s="1">
        <v>3000</v>
      </c>
      <c r="E5" s="1">
        <v>5500</v>
      </c>
      <c r="J5" s="14">
        <v>1</v>
      </c>
      <c r="K5" s="17">
        <v>3000</v>
      </c>
      <c r="L5" s="18">
        <f>PV($H$3,J5,,-K5)</f>
        <v>2777.7777777777774</v>
      </c>
      <c r="M5" s="18">
        <f>L5+M4</f>
        <v>2777.7777777777774</v>
      </c>
      <c r="N5" s="16"/>
    </row>
    <row r="6" spans="3:14" x14ac:dyDescent="0.35">
      <c r="C6">
        <v>2</v>
      </c>
      <c r="D6" s="1">
        <v>3000</v>
      </c>
      <c r="E6" s="1">
        <v>5500</v>
      </c>
      <c r="J6" s="14">
        <v>2</v>
      </c>
      <c r="K6" s="17">
        <v>3000</v>
      </c>
      <c r="L6" s="18">
        <f t="shared" ref="L6:L12" si="0">PV($H$3,J6,,-K6)</f>
        <v>2572.0164609053495</v>
      </c>
      <c r="M6" s="18">
        <f t="shared" ref="M6:M12" si="1">L6+M5</f>
        <v>5349.7942386831273</v>
      </c>
      <c r="N6" s="16"/>
    </row>
    <row r="7" spans="3:14" x14ac:dyDescent="0.35">
      <c r="C7">
        <v>3</v>
      </c>
      <c r="D7" s="1">
        <v>3000</v>
      </c>
      <c r="E7" s="1">
        <v>5500</v>
      </c>
      <c r="J7" s="14">
        <v>3</v>
      </c>
      <c r="K7" s="17">
        <v>3000</v>
      </c>
      <c r="L7" s="18">
        <f t="shared" si="0"/>
        <v>2381.4967230605089</v>
      </c>
      <c r="M7" s="18">
        <f t="shared" si="1"/>
        <v>7731.2909617436362</v>
      </c>
      <c r="N7" s="16"/>
    </row>
    <row r="8" spans="3:14" x14ac:dyDescent="0.35">
      <c r="C8">
        <v>4</v>
      </c>
      <c r="D8" s="1">
        <v>3000</v>
      </c>
      <c r="E8" s="1">
        <v>5500</v>
      </c>
      <c r="J8" s="19">
        <v>4</v>
      </c>
      <c r="K8" s="17">
        <v>3000</v>
      </c>
      <c r="L8" s="18">
        <f t="shared" si="0"/>
        <v>2205.0895583893598</v>
      </c>
      <c r="M8" s="20">
        <f t="shared" si="1"/>
        <v>9936.380520132996</v>
      </c>
      <c r="N8" s="16"/>
    </row>
    <row r="9" spans="3:14" x14ac:dyDescent="0.35">
      <c r="C9">
        <v>5</v>
      </c>
      <c r="D9" s="1">
        <v>3000</v>
      </c>
      <c r="E9" s="1">
        <v>5500</v>
      </c>
      <c r="J9" s="19">
        <v>5</v>
      </c>
      <c r="K9" s="17">
        <v>3000</v>
      </c>
      <c r="L9" s="18">
        <f t="shared" si="0"/>
        <v>2041.7495911012591</v>
      </c>
      <c r="M9" s="20">
        <f t="shared" si="1"/>
        <v>11978.130111234255</v>
      </c>
      <c r="N9" s="16"/>
    </row>
    <row r="10" spans="3:14" x14ac:dyDescent="0.35">
      <c r="C10">
        <v>6</v>
      </c>
      <c r="D10" s="1">
        <v>3000</v>
      </c>
      <c r="E10" s="1">
        <v>5500</v>
      </c>
      <c r="J10" s="14">
        <v>6</v>
      </c>
      <c r="K10" s="17">
        <v>3000</v>
      </c>
      <c r="L10" s="18">
        <f t="shared" si="0"/>
        <v>1890.5088806493136</v>
      </c>
      <c r="M10" s="18">
        <f t="shared" si="1"/>
        <v>13868.638991883568</v>
      </c>
      <c r="N10" s="16"/>
    </row>
    <row r="11" spans="3:14" x14ac:dyDescent="0.35">
      <c r="C11">
        <v>7</v>
      </c>
      <c r="D11" s="1">
        <v>3000</v>
      </c>
      <c r="E11" s="1">
        <v>5500</v>
      </c>
      <c r="J11" s="14">
        <v>7</v>
      </c>
      <c r="K11" s="17">
        <v>3000</v>
      </c>
      <c r="L11" s="18">
        <f t="shared" si="0"/>
        <v>1750.4711857864015</v>
      </c>
      <c r="M11" s="18">
        <f t="shared" si="1"/>
        <v>15619.110177669971</v>
      </c>
      <c r="N11" s="16"/>
    </row>
    <row r="12" spans="3:14" x14ac:dyDescent="0.35">
      <c r="C12">
        <v>8</v>
      </c>
      <c r="D12" s="1">
        <f>D11+0.1*-D4</f>
        <v>4000</v>
      </c>
      <c r="E12" s="1">
        <f>E11+0.1*-E4</f>
        <v>7500</v>
      </c>
      <c r="J12" s="14">
        <v>8</v>
      </c>
      <c r="K12" s="17">
        <f>K11+0.1*-K4</f>
        <v>4000</v>
      </c>
      <c r="L12" s="18">
        <f t="shared" si="0"/>
        <v>2161.0755380079031</v>
      </c>
      <c r="M12" s="18">
        <f t="shared" si="1"/>
        <v>17780.185715677875</v>
      </c>
      <c r="N12" s="16"/>
    </row>
    <row r="13" spans="3:14" x14ac:dyDescent="0.35">
      <c r="J13" s="14"/>
      <c r="K13" s="15"/>
      <c r="L13" s="15"/>
      <c r="M13" s="15"/>
      <c r="N13" s="16"/>
    </row>
    <row r="14" spans="3:14" x14ac:dyDescent="0.35">
      <c r="C14" t="s">
        <v>6</v>
      </c>
      <c r="D14" s="4">
        <f>NPV($H$3,D5:D12)</f>
        <v>17780.185715677871</v>
      </c>
      <c r="E14" s="4">
        <f>NPV($H$3,E5:E12)</f>
        <v>32687.051959493096</v>
      </c>
      <c r="J14" s="14"/>
      <c r="K14" s="15"/>
      <c r="L14" s="15"/>
      <c r="M14" s="15"/>
      <c r="N14" s="16"/>
    </row>
    <row r="15" spans="3:14" x14ac:dyDescent="0.35">
      <c r="C15" t="s">
        <v>2</v>
      </c>
      <c r="D15" s="5">
        <f>D4+D14</f>
        <v>7780.1857156778715</v>
      </c>
      <c r="E15" s="5">
        <f>E4+E14</f>
        <v>12687.051959493096</v>
      </c>
      <c r="J15" s="14"/>
      <c r="K15" s="15"/>
      <c r="L15" s="15"/>
      <c r="M15" s="18">
        <f>-K4-M8</f>
        <v>63.619479867003975</v>
      </c>
      <c r="N15" s="16"/>
    </row>
    <row r="16" spans="3:14" x14ac:dyDescent="0.35">
      <c r="C16" t="s">
        <v>3</v>
      </c>
      <c r="D16" s="6">
        <f>PMT($H$3,8,-D15)</f>
        <v>1353.8671546735995</v>
      </c>
      <c r="E16" s="6">
        <f>PMT($H$3,8,-E15)</f>
        <v>2207.7343093471995</v>
      </c>
      <c r="J16" s="14"/>
      <c r="K16" s="15"/>
      <c r="L16" s="15"/>
      <c r="M16" s="18">
        <f>M9-M8</f>
        <v>2041.7495911012593</v>
      </c>
      <c r="N16" s="16"/>
    </row>
    <row r="17" spans="3:14" x14ac:dyDescent="0.35">
      <c r="C17" t="s">
        <v>11</v>
      </c>
      <c r="D17" s="9">
        <f>D14/-D4</f>
        <v>1.7780185715677872</v>
      </c>
      <c r="E17" s="9">
        <f>E14/-E4</f>
        <v>1.6343525979746547</v>
      </c>
      <c r="J17" s="14"/>
      <c r="K17" s="15"/>
      <c r="L17" s="15"/>
      <c r="M17" s="15">
        <f>M15/M16</f>
        <v>3.1159296000000426E-2</v>
      </c>
      <c r="N17" s="16"/>
    </row>
    <row r="18" spans="3:14" x14ac:dyDescent="0.35">
      <c r="C18" t="s">
        <v>12</v>
      </c>
      <c r="D18" s="8">
        <f>RATE($C$12,,-1,D17)</f>
        <v>7.4588124088495231E-2</v>
      </c>
      <c r="E18" s="8">
        <f>RATE($C$12,,-1,E17)</f>
        <v>6.3330374129371036E-2</v>
      </c>
      <c r="F18" t="s">
        <v>5</v>
      </c>
      <c r="J18" s="14"/>
      <c r="K18" s="15"/>
      <c r="L18" s="15" t="s">
        <v>14</v>
      </c>
      <c r="M18" s="21">
        <f>J8+M17</f>
        <v>4.0311592960000002</v>
      </c>
      <c r="N18" s="16" t="s">
        <v>17</v>
      </c>
    </row>
    <row r="19" spans="3:14" ht="15" thickBot="1" x14ac:dyDescent="0.4">
      <c r="C19" t="s">
        <v>13</v>
      </c>
      <c r="D19" s="7">
        <f>IRR(D4:D12)</f>
        <v>0.25556293255548979</v>
      </c>
      <c r="E19" s="7">
        <f>IRR(E4:E12)</f>
        <v>0.22531501655924835</v>
      </c>
      <c r="F19" t="s">
        <v>5</v>
      </c>
      <c r="J19" s="22"/>
      <c r="K19" s="23"/>
      <c r="L19" s="23"/>
      <c r="M19" s="23"/>
      <c r="N19" s="24"/>
    </row>
    <row r="20" spans="3:14" ht="15" thickBot="1" x14ac:dyDescent="0.4">
      <c r="C20" t="s">
        <v>14</v>
      </c>
      <c r="D20" s="10">
        <f>M18</f>
        <v>4.0311592960000002</v>
      </c>
      <c r="E20" s="10">
        <f>M37</f>
        <v>4.4764102283636378</v>
      </c>
    </row>
    <row r="21" spans="3:14" x14ac:dyDescent="0.35">
      <c r="J21" s="11" t="s">
        <v>19</v>
      </c>
      <c r="K21" s="12"/>
      <c r="L21" s="12"/>
      <c r="M21" s="12"/>
      <c r="N21" s="13"/>
    </row>
    <row r="22" spans="3:14" x14ac:dyDescent="0.35">
      <c r="J22" s="14" t="s">
        <v>7</v>
      </c>
      <c r="K22" s="15" t="s">
        <v>10</v>
      </c>
      <c r="L22" s="15" t="s">
        <v>15</v>
      </c>
      <c r="M22" s="15" t="s">
        <v>16</v>
      </c>
      <c r="N22" s="16"/>
    </row>
    <row r="23" spans="3:14" x14ac:dyDescent="0.35">
      <c r="J23" s="14">
        <v>0</v>
      </c>
      <c r="K23" s="1">
        <v>-20000</v>
      </c>
      <c r="L23" s="15">
        <v>0</v>
      </c>
      <c r="M23" s="15">
        <v>0</v>
      </c>
      <c r="N23" s="16"/>
    </row>
    <row r="24" spans="3:14" x14ac:dyDescent="0.35">
      <c r="J24" s="14">
        <v>1</v>
      </c>
      <c r="K24" s="1">
        <v>5500</v>
      </c>
      <c r="L24" s="18">
        <f>PV($H$3,J24,,-K24)</f>
        <v>5092.5925925925922</v>
      </c>
      <c r="M24" s="18">
        <f>L24+M23</f>
        <v>5092.5925925925922</v>
      </c>
      <c r="N24" s="16"/>
    </row>
    <row r="25" spans="3:14" x14ac:dyDescent="0.35">
      <c r="J25" s="14">
        <v>2</v>
      </c>
      <c r="K25" s="1">
        <v>5500</v>
      </c>
      <c r="L25" s="18">
        <f t="shared" ref="L25:L31" si="2">PV($H$3,J25,,-K25)</f>
        <v>4715.363511659808</v>
      </c>
      <c r="M25" s="18">
        <f t="shared" ref="M25:M31" si="3">L25+M24</f>
        <v>9807.9561042524001</v>
      </c>
      <c r="N25" s="16"/>
    </row>
    <row r="26" spans="3:14" x14ac:dyDescent="0.35">
      <c r="J26" s="14">
        <v>3</v>
      </c>
      <c r="K26" s="1">
        <v>5500</v>
      </c>
      <c r="L26" s="18">
        <f t="shared" si="2"/>
        <v>4366.0773256109323</v>
      </c>
      <c r="M26" s="18">
        <f t="shared" si="3"/>
        <v>14174.033429863332</v>
      </c>
      <c r="N26" s="16"/>
    </row>
    <row r="27" spans="3:14" x14ac:dyDescent="0.35">
      <c r="J27" s="19">
        <v>4</v>
      </c>
      <c r="K27" s="1">
        <v>5500</v>
      </c>
      <c r="L27" s="18">
        <f t="shared" si="2"/>
        <v>4042.664190380493</v>
      </c>
      <c r="M27" s="20">
        <f t="shared" si="3"/>
        <v>18216.697620243824</v>
      </c>
      <c r="N27" s="16"/>
    </row>
    <row r="28" spans="3:14" x14ac:dyDescent="0.35">
      <c r="J28" s="19">
        <v>5</v>
      </c>
      <c r="K28" s="1">
        <v>5500</v>
      </c>
      <c r="L28" s="18">
        <f t="shared" si="2"/>
        <v>3743.2075836856416</v>
      </c>
      <c r="M28" s="20">
        <f t="shared" si="3"/>
        <v>21959.905203929466</v>
      </c>
      <c r="N28" s="16"/>
    </row>
    <row r="29" spans="3:14" x14ac:dyDescent="0.35">
      <c r="J29" s="14">
        <v>6</v>
      </c>
      <c r="K29" s="1">
        <v>5500</v>
      </c>
      <c r="L29" s="18">
        <f t="shared" si="2"/>
        <v>3465.9329478570753</v>
      </c>
      <c r="M29" s="18">
        <f t="shared" si="3"/>
        <v>25425.838151786542</v>
      </c>
      <c r="N29" s="16"/>
    </row>
    <row r="30" spans="3:14" x14ac:dyDescent="0.35">
      <c r="J30" s="14">
        <v>7</v>
      </c>
      <c r="K30" s="1">
        <v>5500</v>
      </c>
      <c r="L30" s="18">
        <f t="shared" si="2"/>
        <v>3209.1971739417363</v>
      </c>
      <c r="M30" s="18">
        <f t="shared" si="3"/>
        <v>28635.035325728277</v>
      </c>
      <c r="N30" s="16"/>
    </row>
    <row r="31" spans="3:14" x14ac:dyDescent="0.35">
      <c r="J31" s="14">
        <v>8</v>
      </c>
      <c r="K31" s="1">
        <f>K30+0.1*-K23</f>
        <v>7500</v>
      </c>
      <c r="L31" s="18">
        <f t="shared" si="2"/>
        <v>4052.0166337648184</v>
      </c>
      <c r="M31" s="18">
        <f t="shared" si="3"/>
        <v>32687.051959493096</v>
      </c>
      <c r="N31" s="16"/>
    </row>
    <row r="32" spans="3:14" x14ac:dyDescent="0.35">
      <c r="J32" s="14"/>
      <c r="K32" s="15"/>
      <c r="L32" s="15"/>
      <c r="M32" s="15"/>
      <c r="N32" s="16"/>
    </row>
    <row r="33" spans="10:14" x14ac:dyDescent="0.35">
      <c r="J33" s="14"/>
      <c r="K33" s="15"/>
      <c r="L33" s="15"/>
      <c r="M33" s="15"/>
      <c r="N33" s="16"/>
    </row>
    <row r="34" spans="10:14" x14ac:dyDescent="0.35">
      <c r="J34" s="14"/>
      <c r="K34" s="15"/>
      <c r="L34" s="15"/>
      <c r="M34" s="18">
        <f>-K23-M27</f>
        <v>1783.3023797561764</v>
      </c>
      <c r="N34" s="16"/>
    </row>
    <row r="35" spans="10:14" x14ac:dyDescent="0.35">
      <c r="J35" s="14"/>
      <c r="K35" s="15"/>
      <c r="L35" s="15"/>
      <c r="M35" s="18">
        <f>M28-M27</f>
        <v>3743.207583685642</v>
      </c>
      <c r="N35" s="16"/>
    </row>
    <row r="36" spans="10:14" x14ac:dyDescent="0.35">
      <c r="J36" s="14"/>
      <c r="K36" s="15"/>
      <c r="L36" s="15"/>
      <c r="M36" s="15">
        <f>M34/M35</f>
        <v>0.4764102283636375</v>
      </c>
      <c r="N36" s="16"/>
    </row>
    <row r="37" spans="10:14" x14ac:dyDescent="0.35">
      <c r="J37" s="14"/>
      <c r="K37" s="15"/>
      <c r="L37" s="15" t="s">
        <v>14</v>
      </c>
      <c r="M37" s="21">
        <f>J27+M36</f>
        <v>4.4764102283636378</v>
      </c>
      <c r="N37" s="16" t="s">
        <v>17</v>
      </c>
    </row>
    <row r="38" spans="10:14" ht="15" thickBot="1" x14ac:dyDescent="0.4">
      <c r="J38" s="22"/>
      <c r="K38" s="23"/>
      <c r="L38" s="23"/>
      <c r="M38" s="23"/>
      <c r="N38" s="2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M S Bilessimo</dc:creator>
  <cp:lastModifiedBy>Simone M S Bilessimo</cp:lastModifiedBy>
  <dcterms:created xsi:type="dcterms:W3CDTF">2024-10-10T18:16:35Z</dcterms:created>
  <dcterms:modified xsi:type="dcterms:W3CDTF">2024-11-05T23:40:01Z</dcterms:modified>
</cp:coreProperties>
</file>