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údio\Documents\avene\"/>
    </mc:Choice>
  </mc:AlternateContent>
  <xr:revisionPtr revIDLastSave="0" documentId="8_{7D36FB00-7CCA-4146-8556-8EA6E6AAC529}" xr6:coauthVersionLast="47" xr6:coauthVersionMax="47" xr10:uidLastSave="{00000000-0000-0000-0000-000000000000}"/>
  <bookViews>
    <workbookView xWindow="20175" yWindow="60" windowWidth="15375" windowHeight="7875" xr2:uid="{B23055D1-7559-4633-A7C2-5203E6E20CEB}"/>
  </bookViews>
  <sheets>
    <sheet name="1" sheetId="1" r:id="rId1"/>
    <sheet name="2" sheetId="2" r:id="rId2"/>
    <sheet name="3" sheetId="3" r:id="rId3"/>
    <sheet name="4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4" l="1"/>
  <c r="C30" i="4"/>
  <c r="C28" i="4"/>
  <c r="C29" i="4"/>
  <c r="H14" i="4"/>
  <c r="I14" i="4" s="1"/>
  <c r="C14" i="4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12" i="3"/>
  <c r="F11" i="3"/>
  <c r="E11" i="3"/>
  <c r="C23" i="2"/>
  <c r="C25" i="2"/>
  <c r="E11" i="2"/>
  <c r="F11" i="2" s="1"/>
  <c r="C5" i="1"/>
  <c r="F4" i="1"/>
  <c r="D21" i="2" l="1"/>
  <c r="D22" i="2"/>
  <c r="D20" i="2"/>
  <c r="C14" i="2"/>
</calcChain>
</file>

<file path=xl/sharedStrings.xml><?xml version="1.0" encoding="utf-8"?>
<sst xmlns="http://schemas.openxmlformats.org/spreadsheetml/2006/main" count="39" uniqueCount="25">
  <si>
    <t>n</t>
  </si>
  <si>
    <t>anos</t>
  </si>
  <si>
    <t>PGTO</t>
  </si>
  <si>
    <t>taxa</t>
  </si>
  <si>
    <t>am cap anualmente</t>
  </si>
  <si>
    <t>VP</t>
  </si>
  <si>
    <t>aa</t>
  </si>
  <si>
    <t>meses</t>
  </si>
  <si>
    <t>OPÇÃO 1</t>
  </si>
  <si>
    <t>am</t>
  </si>
  <si>
    <t>OPÇÃO 2</t>
  </si>
  <si>
    <t>REFORÇOS</t>
  </si>
  <si>
    <t>mês</t>
  </si>
  <si>
    <t>Valores</t>
  </si>
  <si>
    <t>PGTO 2</t>
  </si>
  <si>
    <t>PGTO 1</t>
  </si>
  <si>
    <t>SALDO DEVEDOR</t>
  </si>
  <si>
    <t>no presente</t>
  </si>
  <si>
    <t>VF</t>
  </si>
  <si>
    <t>Mês</t>
  </si>
  <si>
    <t>Valor</t>
  </si>
  <si>
    <t>asem</t>
  </si>
  <si>
    <t>VP das parcelas</t>
  </si>
  <si>
    <t>VP depósito inicial</t>
  </si>
  <si>
    <t>VP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</si>
</sst>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&quot;R$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0" fontId="0" fillId="0" borderId="0" xfId="0" applyNumberFormat="1"/>
    <xf numFmtId="164" fontId="0" fillId="0" borderId="0" xfId="0" applyNumberFormat="1"/>
    <xf numFmtId="8" fontId="0" fillId="2" borderId="0" xfId="0" applyNumberFormat="1" applyFill="1"/>
    <xf numFmtId="10" fontId="1" fillId="0" borderId="0" xfId="0" applyNumberFormat="1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8" fontId="0" fillId="0" borderId="0" xfId="0" applyNumberForma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180975</xdr:rowOff>
    </xdr:from>
    <xdr:to>
      <xdr:col>10</xdr:col>
      <xdr:colOff>590550</xdr:colOff>
      <xdr:row>6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D1CD5456-B704-78E3-CCF5-82CDF1D009CC}"/>
            </a:ext>
          </a:extLst>
        </xdr:cNvPr>
        <xdr:cNvSpPr txBox="1"/>
      </xdr:nvSpPr>
      <xdr:spPr>
        <a:xfrm>
          <a:off x="571500" y="180975"/>
          <a:ext cx="6115050" cy="1104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Um empréstimo de R$525000 foi inicialmente negociado com um banco para ser pago em 48 parcelas mensais iguais com taxa de juros de 8,1% ao ano sobre o saldo devedor (Opção 1). No intuito de reduzir o valor da prestação, o tomador do empréstimo resolveu fazer três balões de $38000 (12</a:t>
          </a:r>
          <a:r>
            <a:rPr lang="pt-BR" sz="12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24</a:t>
          </a:r>
          <a:r>
            <a:rPr lang="pt-BR" sz="12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36</a:t>
          </a:r>
          <a:r>
            <a:rPr lang="pt-BR" sz="12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mês), Opção 2. Apresente os valores das prestações nas duas situações.</a:t>
          </a:r>
        </a:p>
        <a:p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85725</xdr:colOff>
      <xdr:row>6</xdr:row>
      <xdr:rowOff>76200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49C9FB9-6563-D160-1483-0A953CD3D295}"/>
            </a:ext>
          </a:extLst>
        </xdr:cNvPr>
        <xdr:cNvSpPr txBox="1"/>
      </xdr:nvSpPr>
      <xdr:spPr>
        <a:xfrm>
          <a:off x="609600" y="381000"/>
          <a:ext cx="5572125" cy="838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Quanto uma pessoa terá que aplicar mensalmente num banco, para que possa resgatar $414000,00 no final de 10 anos, sabendo-se que o banco oferece uma taxa de 7,1% ao ano. Considere que ele comece a depositar no próximo mês.</a:t>
          </a:r>
          <a:endParaRPr lang="pt-BR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1</xdr:row>
      <xdr:rowOff>180975</xdr:rowOff>
    </xdr:from>
    <xdr:to>
      <xdr:col>11</xdr:col>
      <xdr:colOff>0</xdr:colOff>
      <xdr:row>8</xdr:row>
      <xdr:rowOff>161925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A24E8403-B1A1-FED8-9DF0-A1F6CD180EDB}"/>
            </a:ext>
          </a:extLst>
        </xdr:cNvPr>
        <xdr:cNvSpPr txBox="1"/>
      </xdr:nvSpPr>
      <xdr:spPr>
        <a:xfrm>
          <a:off x="581025" y="371475"/>
          <a:ext cx="6124575" cy="1314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Considere uma sequência de depósitos mensais em investimento bancário com renda fixa. O cliente decidiu efetuar um depósito daqui a um mês de $350. Outros 14 depósitos sucessivos serão 22% maiores que cada depósito anterior. Além desses depósitos sucessivos, o cliente decidiu incluir um depósito inicial de R$38500 no ato de abertura da conta. Se a administração financeira que administra este fundo remunera o capital a 8,7% ao semestre, qual será o valor do fundo ao final do período?</a:t>
          </a:r>
        </a:p>
        <a:p>
          <a:endParaRPr lang="pt-BR" sz="12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1201A-5F47-40B9-A05D-9883B7DF1AD0}">
  <dimension ref="B2:G5"/>
  <sheetViews>
    <sheetView tabSelected="1" zoomScale="130" zoomScaleNormal="130" workbookViewId="0">
      <selection activeCell="C5" sqref="C5"/>
    </sheetView>
  </sheetViews>
  <sheetFormatPr defaultRowHeight="15" x14ac:dyDescent="0.25"/>
  <cols>
    <col min="3" max="3" width="12.42578125" bestFit="1" customWidth="1"/>
  </cols>
  <sheetData>
    <row r="2" spans="2:7" x14ac:dyDescent="0.25">
      <c r="B2" t="s">
        <v>0</v>
      </c>
      <c r="C2">
        <v>11</v>
      </c>
      <c r="D2" t="s">
        <v>1</v>
      </c>
    </row>
    <row r="3" spans="2:7" x14ac:dyDescent="0.25">
      <c r="B3" t="s">
        <v>2</v>
      </c>
      <c r="C3" s="2">
        <v>27400</v>
      </c>
    </row>
    <row r="4" spans="2:7" x14ac:dyDescent="0.25">
      <c r="B4" t="s">
        <v>3</v>
      </c>
      <c r="C4" s="1">
        <v>2.5999999999999999E-2</v>
      </c>
      <c r="D4" t="s">
        <v>4</v>
      </c>
      <c r="F4" s="1">
        <f>C4*12</f>
        <v>0.312</v>
      </c>
      <c r="G4" t="s">
        <v>6</v>
      </c>
    </row>
    <row r="5" spans="2:7" x14ac:dyDescent="0.25">
      <c r="B5" t="s">
        <v>5</v>
      </c>
      <c r="C5" s="3">
        <f>PV(F4,C2,-C3)</f>
        <v>83391.328198739415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4D285-036F-45A2-A826-1ABDD0AF96FA}">
  <dimension ref="B9:G25"/>
  <sheetViews>
    <sheetView topLeftCell="A8" zoomScale="120" zoomScaleNormal="120" workbookViewId="0">
      <selection activeCell="D25" sqref="D25"/>
    </sheetView>
  </sheetViews>
  <sheetFormatPr defaultRowHeight="15" x14ac:dyDescent="0.25"/>
  <cols>
    <col min="2" max="2" width="10.5703125" customWidth="1"/>
    <col min="3" max="3" width="13.42578125" bestFit="1" customWidth="1"/>
    <col min="4" max="5" width="12.42578125" bestFit="1" customWidth="1"/>
  </cols>
  <sheetData>
    <row r="9" spans="2:7" x14ac:dyDescent="0.25">
      <c r="B9" t="s">
        <v>5</v>
      </c>
      <c r="C9" s="2">
        <v>525000</v>
      </c>
    </row>
    <row r="10" spans="2:7" x14ac:dyDescent="0.25">
      <c r="B10" t="s">
        <v>0</v>
      </c>
      <c r="C10">
        <v>48</v>
      </c>
      <c r="D10" t="s">
        <v>7</v>
      </c>
    </row>
    <row r="11" spans="2:7" x14ac:dyDescent="0.25">
      <c r="B11" t="s">
        <v>3</v>
      </c>
      <c r="C11" s="1">
        <v>8.1000000000000003E-2</v>
      </c>
      <c r="D11" t="s">
        <v>6</v>
      </c>
      <c r="E11" s="1">
        <f>1+C11</f>
        <v>1.081</v>
      </c>
      <c r="F11" s="4">
        <f>RATE(12,,-1,E11)</f>
        <v>6.5116541200051373E-3</v>
      </c>
      <c r="G11" t="s">
        <v>9</v>
      </c>
    </row>
    <row r="13" spans="2:7" x14ac:dyDescent="0.25">
      <c r="B13" t="s">
        <v>8</v>
      </c>
    </row>
    <row r="14" spans="2:7" x14ac:dyDescent="0.25">
      <c r="B14" t="s">
        <v>15</v>
      </c>
      <c r="C14" s="3">
        <f>PMT(F11,C10,-C9)</f>
        <v>12770.992831868773</v>
      </c>
    </row>
    <row r="16" spans="2:7" x14ac:dyDescent="0.25">
      <c r="B16" t="s">
        <v>10</v>
      </c>
    </row>
    <row r="18" spans="2:5" x14ac:dyDescent="0.25">
      <c r="B18" t="s">
        <v>11</v>
      </c>
    </row>
    <row r="19" spans="2:5" x14ac:dyDescent="0.25">
      <c r="B19" s="5" t="s">
        <v>12</v>
      </c>
      <c r="C19" s="5" t="s">
        <v>13</v>
      </c>
      <c r="D19" s="5" t="s">
        <v>5</v>
      </c>
    </row>
    <row r="20" spans="2:5" x14ac:dyDescent="0.25">
      <c r="B20" s="5">
        <v>12</v>
      </c>
      <c r="C20" s="6">
        <v>38000</v>
      </c>
      <c r="D20" s="7">
        <f>PV($F$11,B20,,-C20)</f>
        <v>35152.63644772629</v>
      </c>
    </row>
    <row r="21" spans="2:5" x14ac:dyDescent="0.25">
      <c r="B21" s="5">
        <v>24</v>
      </c>
      <c r="C21" s="6">
        <v>38000</v>
      </c>
      <c r="D21" s="7">
        <f t="shared" ref="D21:D22" si="0">PV($F$11,B21,,-C21)</f>
        <v>32518.627611210908</v>
      </c>
      <c r="E21" s="7"/>
    </row>
    <row r="22" spans="2:5" x14ac:dyDescent="0.25">
      <c r="B22" s="5">
        <v>36</v>
      </c>
      <c r="C22" s="6">
        <v>38000</v>
      </c>
      <c r="D22" s="7">
        <f t="shared" si="0"/>
        <v>30081.986689365556</v>
      </c>
    </row>
    <row r="23" spans="2:5" x14ac:dyDescent="0.25">
      <c r="B23" s="8" t="s">
        <v>16</v>
      </c>
      <c r="C23" s="6">
        <f>C9-D20-D21-D22</f>
        <v>427246.74925169721</v>
      </c>
      <c r="D23" s="7" t="s">
        <v>17</v>
      </c>
    </row>
    <row r="24" spans="2:5" x14ac:dyDescent="0.25">
      <c r="C24" s="5"/>
    </row>
    <row r="25" spans="2:5" x14ac:dyDescent="0.25">
      <c r="B25" t="s">
        <v>14</v>
      </c>
      <c r="C25" s="3">
        <f>PMT(F11,C10,-C23)</f>
        <v>10393.076518347923</v>
      </c>
      <c r="D25" s="7"/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FE9A7-41D8-4D9D-A78F-463451C9DA02}">
  <dimension ref="B9:G12"/>
  <sheetViews>
    <sheetView zoomScale="120" zoomScaleNormal="120" workbookViewId="0">
      <selection activeCell="C12" sqref="C12"/>
    </sheetView>
  </sheetViews>
  <sheetFormatPr defaultRowHeight="15" x14ac:dyDescent="0.25"/>
  <cols>
    <col min="3" max="3" width="13.42578125" bestFit="1" customWidth="1"/>
  </cols>
  <sheetData>
    <row r="9" spans="2:7" x14ac:dyDescent="0.25">
      <c r="B9" t="s">
        <v>18</v>
      </c>
      <c r="C9" s="2">
        <v>414000</v>
      </c>
    </row>
    <row r="10" spans="2:7" x14ac:dyDescent="0.25">
      <c r="B10" t="s">
        <v>0</v>
      </c>
      <c r="C10">
        <v>120</v>
      </c>
      <c r="D10" t="s">
        <v>7</v>
      </c>
    </row>
    <row r="11" spans="2:7" x14ac:dyDescent="0.25">
      <c r="B11" t="s">
        <v>3</v>
      </c>
      <c r="C11" s="1">
        <v>7.0999999999999994E-2</v>
      </c>
      <c r="D11" t="s">
        <v>6</v>
      </c>
      <c r="E11" s="1">
        <f>C11+1</f>
        <v>1.071</v>
      </c>
      <c r="F11" s="4">
        <f>RATE(12,,-1,E11)</f>
        <v>5.7324338322532571E-3</v>
      </c>
      <c r="G11" t="s">
        <v>9</v>
      </c>
    </row>
    <row r="12" spans="2:7" x14ac:dyDescent="0.25">
      <c r="B12" t="s">
        <v>2</v>
      </c>
      <c r="C12" s="3">
        <f>PMT(F11,C10,,-C9)</f>
        <v>2407.8685011173152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D509C-B9F3-4A54-BD65-64BF2D09D3A8}">
  <dimension ref="B11:J31"/>
  <sheetViews>
    <sheetView topLeftCell="A13" zoomScale="110" zoomScaleNormal="110" workbookViewId="0">
      <selection activeCell="C31" sqref="C31"/>
    </sheetView>
  </sheetViews>
  <sheetFormatPr defaultRowHeight="15" x14ac:dyDescent="0.25"/>
  <cols>
    <col min="3" max="3" width="12" bestFit="1" customWidth="1"/>
  </cols>
  <sheetData>
    <row r="11" spans="2:10" x14ac:dyDescent="0.25">
      <c r="B11" s="5" t="s">
        <v>19</v>
      </c>
      <c r="C11" s="5" t="s">
        <v>20</v>
      </c>
    </row>
    <row r="12" spans="2:10" x14ac:dyDescent="0.25">
      <c r="B12" s="5">
        <v>0</v>
      </c>
      <c r="C12" s="6">
        <v>38500</v>
      </c>
    </row>
    <row r="13" spans="2:10" x14ac:dyDescent="0.25">
      <c r="B13" s="5">
        <v>1</v>
      </c>
      <c r="C13" s="6">
        <v>350</v>
      </c>
    </row>
    <row r="14" spans="2:10" x14ac:dyDescent="0.25">
      <c r="B14" s="5">
        <v>2</v>
      </c>
      <c r="C14" s="6">
        <f>C13*1.22</f>
        <v>427</v>
      </c>
      <c r="E14" t="s">
        <v>3</v>
      </c>
      <c r="F14" s="1">
        <v>8.6999999999999994E-2</v>
      </c>
      <c r="G14" t="s">
        <v>21</v>
      </c>
      <c r="H14" s="1">
        <f>1+F14</f>
        <v>1.087</v>
      </c>
      <c r="I14" s="4">
        <f>RATE(6,,-1,H14)</f>
        <v>1.4000705934392113E-2</v>
      </c>
      <c r="J14" t="s">
        <v>9</v>
      </c>
    </row>
    <row r="15" spans="2:10" x14ac:dyDescent="0.25">
      <c r="B15" s="5">
        <v>3</v>
      </c>
      <c r="C15" s="6">
        <f t="shared" ref="C15:C27" si="0">C14*1.22</f>
        <v>520.93999999999994</v>
      </c>
    </row>
    <row r="16" spans="2:10" x14ac:dyDescent="0.25">
      <c r="B16" s="5">
        <v>4</v>
      </c>
      <c r="C16" s="6">
        <f t="shared" si="0"/>
        <v>635.54679999999996</v>
      </c>
    </row>
    <row r="17" spans="2:3" x14ac:dyDescent="0.25">
      <c r="B17" s="5">
        <v>5</v>
      </c>
      <c r="C17" s="6">
        <f t="shared" si="0"/>
        <v>775.36709599999995</v>
      </c>
    </row>
    <row r="18" spans="2:3" x14ac:dyDescent="0.25">
      <c r="B18" s="5">
        <v>6</v>
      </c>
      <c r="C18" s="6">
        <f t="shared" si="0"/>
        <v>945.94785711999987</v>
      </c>
    </row>
    <row r="19" spans="2:3" x14ac:dyDescent="0.25">
      <c r="B19" s="5">
        <v>7</v>
      </c>
      <c r="C19" s="6">
        <f t="shared" si="0"/>
        <v>1154.0563856863998</v>
      </c>
    </row>
    <row r="20" spans="2:3" x14ac:dyDescent="0.25">
      <c r="B20" s="5">
        <v>8</v>
      </c>
      <c r="C20" s="6">
        <f t="shared" si="0"/>
        <v>1407.9487905374078</v>
      </c>
    </row>
    <row r="21" spans="2:3" x14ac:dyDescent="0.25">
      <c r="B21" s="5">
        <v>9</v>
      </c>
      <c r="C21" s="6">
        <f t="shared" si="0"/>
        <v>1717.6975244556374</v>
      </c>
    </row>
    <row r="22" spans="2:3" x14ac:dyDescent="0.25">
      <c r="B22" s="5">
        <v>10</v>
      </c>
      <c r="C22" s="6">
        <f t="shared" si="0"/>
        <v>2095.5909798358775</v>
      </c>
    </row>
    <row r="23" spans="2:3" x14ac:dyDescent="0.25">
      <c r="B23" s="5">
        <v>11</v>
      </c>
      <c r="C23" s="6">
        <f t="shared" si="0"/>
        <v>2556.6209953997704</v>
      </c>
    </row>
    <row r="24" spans="2:3" x14ac:dyDescent="0.25">
      <c r="B24" s="5">
        <v>12</v>
      </c>
      <c r="C24" s="6">
        <f t="shared" si="0"/>
        <v>3119.0776143877197</v>
      </c>
    </row>
    <row r="25" spans="2:3" x14ac:dyDescent="0.25">
      <c r="B25" s="5">
        <v>13</v>
      </c>
      <c r="C25" s="6">
        <f t="shared" si="0"/>
        <v>3805.2746895530181</v>
      </c>
    </row>
    <row r="26" spans="2:3" x14ac:dyDescent="0.25">
      <c r="B26" s="5">
        <v>14</v>
      </c>
      <c r="C26" s="6">
        <f t="shared" si="0"/>
        <v>4642.4351212546817</v>
      </c>
    </row>
    <row r="27" spans="2:3" x14ac:dyDescent="0.25">
      <c r="B27" s="5">
        <v>15</v>
      </c>
      <c r="C27" s="6">
        <f t="shared" si="0"/>
        <v>5663.7708479307112</v>
      </c>
    </row>
    <row r="28" spans="2:3" x14ac:dyDescent="0.25">
      <c r="B28" s="8" t="s">
        <v>22</v>
      </c>
      <c r="C28" s="6">
        <f>NPV(I14,C13:C27)</f>
        <v>25529.602679012925</v>
      </c>
    </row>
    <row r="29" spans="2:3" x14ac:dyDescent="0.25">
      <c r="B29" s="8" t="s">
        <v>23</v>
      </c>
      <c r="C29" s="2">
        <f>C12</f>
        <v>38500</v>
      </c>
    </row>
    <row r="30" spans="2:3" x14ac:dyDescent="0.25">
      <c r="B30" s="8" t="s">
        <v>24</v>
      </c>
      <c r="C30" s="2">
        <f>C28+C29</f>
        <v>64029.602679012925</v>
      </c>
    </row>
    <row r="31" spans="2:3" x14ac:dyDescent="0.25">
      <c r="B31" t="s">
        <v>18</v>
      </c>
      <c r="C31" s="3">
        <f>FV(I14,B27,,-C30)</f>
        <v>78877.777850211511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Meister Sommer Bilessimo</dc:creator>
  <cp:lastModifiedBy>Simone Meister Sommer Bilessimo</cp:lastModifiedBy>
  <dcterms:created xsi:type="dcterms:W3CDTF">2025-04-17T16:39:27Z</dcterms:created>
  <dcterms:modified xsi:type="dcterms:W3CDTF">2025-04-17T17:50:23Z</dcterms:modified>
</cp:coreProperties>
</file>